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6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7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381ca1d47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6579f8004824685"/>
    <x:sheet xmlns:r="http://schemas.openxmlformats.org/officeDocument/2006/relationships" name="Setup" sheetId="2" r:id="R7b52a61afbae40ea"/>
    <x:sheet xmlns:r="http://schemas.openxmlformats.org/officeDocument/2006/relationships" name="Funds" sheetId="3" r:id="R3444445a3f204c0e"/>
    <x:sheet xmlns:r="http://schemas.openxmlformats.org/officeDocument/2006/relationships" name="Movements" sheetId="4" r:id="Rdc2e9ef686ab41ab"/>
    <x:sheet xmlns:r="http://schemas.openxmlformats.org/officeDocument/2006/relationships" name="Funding dates" sheetId="5" r:id="Rfb1e6f59e2354037"/>
    <x:sheet xmlns:r="http://schemas.openxmlformats.org/officeDocument/2006/relationships" name="Targets" sheetId="6" r:id="R0946a6d315ee4439"/>
    <x:sheet xmlns:r="http://schemas.openxmlformats.org/officeDocument/2006/relationships" name="Decision" sheetId="7" r:id="R628e29e5c69b4153"/>
  </x:sheets>
</x:workbook>
</file>

<file path=xl/comments1.xml><?xml version="1.0" encoding="utf-8"?>
<x:comments xmlns:x="http://schemas.openxmlformats.org/spreadsheetml/2006/main">
  <x:authors>
    <x:author>tc={397D03A7-E36A-418A-A673-6B3688BFBA63}</x:author>
  </x:authors>
  <x:commentList>
    <x:comment ref="D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D6:D18
From Paycheck to Breathing Room, supplied complete manuscript SHA-256 b0e25fe21a56d64cdaaf69606cc1e73381d05452a2cabe0fed1a591f7fcbff1a. Fictional worked examples; not personal targets. Account support is a user-supplied reconciled snapshot, not the bank’s entire balance. Example extends Leo’s $80/$480/four-date calculation with fictional separate emergency and checking funds.</x:t>
        </x:r>
      </x:text>
    </x:comment>
  </x:commentList>
</x:comments>
</file>

<file path=xl/comments2.xml><?xml version="1.0" encoding="utf-8"?>
<x:comments xmlns:x="http://schemas.openxmlformats.org/spreadsheetml/2006/main">
  <x:authors>
    <x:author>tc={6C4435DE-26B2-FD6B-F456-8FB09DF7F322}</x:author>
  </x:authors>
  <x:commentList>
    <x:comment ref="D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D8:D13
From Paycheck to Breathing Room, supplied complete manuscript SHA-256 b0e25fe21a56d64cdaaf69606cc1e73381d05452a2cabe0fed1a591f7fcbff1a. Fictional worked examples; not personal targets. Chapter 5: Leo opens with $80 already saved; this is not income. Example emergency $200/checking $50 are additional fictional teaching inputs.</x:t>
        </x:r>
      </x:text>
    </x:comment>
  </x:commentList>
</x:comments>
</file>

<file path=xl/comments3.xml><?xml version="1.0" encoding="utf-8"?>
<x:comments xmlns:x="http://schemas.openxmlformats.org/spreadsheetml/2006/main">
  <x:authors>
    <x:author>tc={349AEC6A-5E0C-966A-9474-3B826C5085CA}</x:author>
  </x:authors>
  <x:commentList>
    <x:comment ref="A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A8:G47
Source: actual user reserve records. The Example’s $100 is deliberately Planned and is excluded from current funds. Mark completed only when the allocation is backed by real money. A location transfer never becomes another Addition.</x:t>
        </x:r>
      </x:text>
    </x:comment>
  </x:commentList>
</x:comments>
</file>

<file path=xl/comments4.xml><?xml version="1.0" encoding="utf-8"?>
<x:comments xmlns:x="http://schemas.openxmlformats.org/spreadsheetml/2006/main">
  <x:authors>
    <x:author>tc={EB70F024-E5F4-116F-8C06-7CF2BF3A9DEE}</x:author>
  </x:authors>
  <x:commentList>
    <x:comment ref="A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A8:H19
Source: user payroll calendar and P2 cash projection. Example gives Leo four fictional available dates before the $480 renewal, $100 capacity on each. A date after payment must not count toward the deadline.</x:t>
        </x:r>
      </x:text>
    </x:comment>
  </x:commentList>
</x:comments>
</file>

<file path=xl/comments5.xml><?xml version="1.0" encoding="utf-8"?>
<x:comments xmlns:x="http://schemas.openxmlformats.org/spreadsheetml/2006/main">
  <x:authors>
    <x:author>tc={BFCB675A-2AE0-5B94-8BAF-B8153FFA0D29}</x:author>
  </x:authors>
  <x:commentList>
    <x:comment ref="B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B8:C13
From Paycheck to Breathing Room, supplied complete manuscript SHA-256 b0e25fe21a56d64cdaaf69606cc1e73381d05452a2cabe0fed1a591f7fcbff1a. Fictional worked examples; not personal targets. Leo: ($480 − $80)/4 = $100, Chapter 5. Emergency target $1,000 and checking target $200 in this extended example are fictional chosen goals, not recommended universal amounts.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$#,##0.00;[Red]($#,##0.00);&quot;—&quot;"/>
    <x:numFmt numFmtId="202" formatCode="#,##0;[Red](#,##0);&quot;—&quot;"/>
    <x:numFmt numFmtId="203" formatCode="$#,##0.00&quot;  &quot;;[Red]($#,##0.00)&quot;  &quot;;&quot;—  &quot;"/>
  </x:numFmts>
  <x:fonts count="14">
    <x:font>
      <x:sz val="11"/>
      <x:name val="Carlito"/>
    </x:font>
    <x:font>
      <x:sz val="11"/>
      <x:color rgb="FF202B2A"/>
      <x:name val="Arial"/>
    </x:font>
    <x:font>
      <x:b/>
      <x:sz val="24"/>
      <x:color rgb="FFFFFFFF"/>
      <x:name val="Arial"/>
    </x:font>
    <x:font>
      <x:sz val="11"/>
      <x:color rgb="FF576761"/>
      <x:name val="Arial"/>
    </x:font>
    <x:font>
      <x:b/>
      <x:sz val="10"/>
      <x:color rgb="FF183F3B"/>
      <x:name val="Arial"/>
    </x:font>
    <x:font>
      <x:sz val="11"/>
      <x:color rgb="FF202B2A"/>
      <x:name val="Arial"/>
    </x:font>
    <x:font>
      <x:b/>
      <x:sz val="11"/>
      <x:color rgb="FF202B2A"/>
      <x:name val="Arial"/>
    </x:font>
    <x:font>
      <x:sz val="11"/>
      <x:color rgb="FF0000FF"/>
      <x:name val="Arial"/>
    </x:font>
    <x:font>
      <x:sz val="12"/>
      <x:color rgb="FF202B2A"/>
      <x:name val="Arial"/>
    </x:font>
    <x:font>
      <x:b/>
      <x:sz val="10"/>
      <x:color rgb="FFFFFFFF"/>
      <x:name val="Arial"/>
    </x:font>
    <x:font>
      <x:sz val="11"/>
      <x:color rgb="FF008000"/>
      <x:name val="Arial"/>
    </x:font>
    <x:font>
      <x:sz val="11"/>
      <x:color rgb="FF000000"/>
      <x:name val="Arial"/>
    </x:font>
    <x:font>
      <x:b/>
      <x:sz val="10"/>
      <x:color rgb="FF202B2A"/>
      <x:name val="Arial"/>
    </x:font>
    <x:font>
      <x:b/>
      <x:sz val="18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83F3B"/>
      </x:patternFill>
    </x:fill>
    <x:fill>
      <x:patternFill patternType="solid">
        <x:fgColor rgb="FFF8F5EF"/>
      </x:patternFill>
    </x:fill>
    <x:fill>
      <x:patternFill patternType="solid">
        <x:fgColor rgb="FFE9F1EE"/>
      </x:patternFill>
    </x:fill>
    <x:fill>
      <x:patternFill patternType="solid">
        <x:fgColor rgb="FFFFF9E6"/>
      </x:patternFill>
    </x:fill>
  </x:fills>
  <x:borders count="22">
    <x:border/>
    <x:border/>
    <x:border>
      <x:left style="thin">
        <x:color rgb="FFFFFFFF"/>
      </x:left>
    </x:border>
    <x:border>
      <x:left style="thin">
        <x:color rgb="FFFFFFFF"/>
      </x:left>
    </x:border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</x:borders>
  <x:cellStyleXfs count="1">
    <x:xf numFmtId="0" fontId="0" fillId="0" borderId="0"/>
  </x:cellStyleXfs>
  <x:cellXfs count="1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/>
    </x:xf>
    <x:xf numFmtId="0" fontId="9" fillId="3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/>
    </x:xf>
    <x:xf numFmtId="0" fontId="10" fillId="5" borderId="1" xfId="0" applyNumberFormat="1" applyFont="1" applyFill="1" applyBorder="1" applyAlignment="1">
      <x:alignment vertical="center" wrapText="1"/>
    </x:xf>
    <x:xf numFmtId="201" fontId="10" fillId="5" borderId="0" xfId="0" applyNumberFormat="1" applyFont="1" applyFill="1" applyBorder="1" applyAlignment="1">
      <x:alignment vertical="center" wrapText="1"/>
    </x:xf>
    <x:xf numFmtId="201" fontId="10" fillId="5" borderId="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" xfId="0" applyNumberFormat="1" applyFont="1" applyFill="1" applyBorder="1" applyAlignment="1">
      <x:alignment vertical="center"/>
    </x:xf>
    <x:xf numFmtId="0" fontId="11" fillId="5" borderId="1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 applyAlignment="1">
      <x:alignment vertical="center"/>
    </x:xf>
    <x:xf numFmtId="0" fontId="12" fillId="4" borderId="1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1" fillId="5" borderId="0" xfId="0" applyNumberFormat="1" applyFont="1" applyFill="1" applyBorder="1" applyAlignment="1">
      <x:alignment vertical="center"/>
    </x:xf>
    <x:xf numFmtId="201" fontId="11" fillId="5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/>
    </x:xf>
    <x:xf numFmtId="201" fontId="11" fillId="5" borderId="1" xfId="0" applyNumberFormat="1" applyFont="1" applyFill="1" applyBorder="1" applyAlignment="1">
      <x:alignment vertical="center"/>
    </x:xf>
    <x:xf numFmtId="201" fontId="11" fillId="5" borderId="1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/>
    </x:xf>
    <x:xf numFmtId="0" fontId="13" fillId="5" borderId="0" xfId="0" applyNumberFormat="1" applyFont="1" applyFill="1" applyBorder="1" applyAlignment="1">
      <x:alignment vertical="center" wrapText="1"/>
    </x:xf>
    <x:xf numFmtId="0" fontId="13" fillId="5" borderId="1" xfId="0" applyNumberFormat="1" applyFont="1" applyFill="1" applyBorder="1" applyAlignment="1">
      <x:alignment vertical="center"/>
    </x:xf>
    <x:xf numFmtId="0" fontId="13" fillId="5" borderId="1" xfId="0" applyNumberFormat="1" applyFont="1" applyFill="1" applyBorder="1" applyAlignment="1">
      <x:alignment vertical="center" wrapText="1"/>
    </x:xf>
    <x:xf numFmtId="201" fontId="13" fillId="5" borderId="0" xfId="0" applyNumberFormat="1" applyFont="1" applyFill="1" applyBorder="1" applyAlignment="1">
      <x:alignment vertical="center" wrapText="1"/>
    </x:xf>
    <x:xf numFmtId="201" fontId="13" fillId="5" borderId="1" xfId="0" applyNumberFormat="1" applyFont="1" applyFill="1" applyBorder="1" applyAlignment="1">
      <x:alignment vertical="center" wrapText="1"/>
    </x:xf>
    <x:xf numFmtId="202" fontId="13" fillId="5" borderId="0" xfId="0" applyNumberFormat="1" applyFont="1" applyFill="1" applyBorder="1" applyAlignment="1">
      <x:alignment vertical="center" wrapText="1"/>
    </x:xf>
    <x:xf numFmtId="202" fontId="13" fillId="5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201" fontId="10" fillId="5" borderId="0" xfId="0" applyNumberFormat="1" applyFont="1" applyFill="1" applyBorder="1" applyAlignment="1">
      <x:alignment horizontal="center" vertical="center" wrapText="1"/>
    </x:xf>
    <x:xf numFmtId="201" fontId="10" fillId="5" borderId="1" xfId="0" applyNumberFormat="1" applyFont="1" applyFill="1" applyBorder="1" applyAlignment="1">
      <x:alignment horizontal="center"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0" fontId="10" fillId="5" borderId="2" xfId="0" applyNumberFormat="1" applyFont="1" applyFill="1" applyBorder="1" applyAlignment="1">
      <x:alignment horizontal="center" vertical="center" wrapText="1"/>
    </x:xf>
    <x:xf numFmtId="0" fontId="9" fillId="3" borderId="3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horizontal="center" vertical="center" wrapText="1"/>
    </x:xf>
    <x:xf numFmtId="201" fontId="10" fillId="5" borderId="2" xfId="0" applyNumberFormat="1" applyFont="1" applyFill="1" applyBorder="1" applyAlignment="1">
      <x:alignment vertical="center" wrapText="1"/>
    </x:xf>
    <x:xf numFmtId="201" fontId="10" fillId="5" borderId="3" xfId="0" applyNumberFormat="1" applyFont="1" applyFill="1" applyBorder="1" applyAlignment="1">
      <x:alignment vertical="center" wrapText="1"/>
    </x:xf>
    <x:xf numFmtId="201" fontId="10" fillId="5" borderId="2" xfId="0" applyNumberFormat="1" applyFont="1" applyFill="1" applyBorder="1" applyAlignment="1">
      <x:alignment horizontal="center" vertical="center" wrapText="1"/>
    </x:xf>
    <x:xf numFmtId="201" fontId="10" fillId="5" borderId="3" xfId="0" applyNumberFormat="1" applyFont="1" applyFill="1" applyBorder="1" applyAlignment="1">
      <x:alignment horizontal="center" vertical="center" wrapText="1"/>
    </x:xf>
    <x:xf numFmtId="203" fontId="7" fillId="6" borderId="0" xfId="0" applyNumberFormat="1" applyFont="1" applyFill="1" applyBorder="1" applyAlignment="1">
      <x:alignment vertical="center" wrapText="1"/>
    </x:xf>
    <x:xf numFmtId="203" fontId="7" fillId="6" borderId="1" xfId="0" applyNumberFormat="1" applyFont="1" applyFill="1" applyBorder="1" applyAlignment="1">
      <x:alignment vertical="center" wrapText="1"/>
    </x:xf>
    <x:xf numFmtId="203" fontId="10" fillId="5" borderId="0" xfId="0" applyNumberFormat="1" applyFont="1" applyFill="1" applyBorder="1" applyAlignment="1">
      <x:alignment vertical="center" wrapText="1"/>
    </x:xf>
    <x:xf numFmtId="203" fontId="10" fillId="5" borderId="1" xfId="0" applyNumberFormat="1" applyFont="1" applyFill="1" applyBorder="1" applyAlignment="1">
      <x:alignment vertical="center" wrapText="1"/>
    </x:xf>
    <x:xf numFmtId="0" fontId="9" fillId="3" borderId="4" xfId="0" applyNumberFormat="1" applyFont="1" applyFill="1" applyBorder="1" applyAlignment="1">
      <x:alignment vertical="center" wrapText="1"/>
    </x:xf>
    <x:xf numFmtId="0" fontId="9" fillId="3" borderId="5" xfId="0" applyNumberFormat="1" applyFont="1" applyFill="1" applyBorder="1" applyAlignment="1">
      <x:alignment vertical="center" wrapText="1"/>
    </x:xf>
    <x:xf numFmtId="0" fontId="9" fillId="3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203" fontId="7" fillId="6" borderId="8" xfId="0" applyNumberFormat="1" applyFont="1" applyFill="1" applyBorder="1" applyAlignment="1">
      <x:alignment vertical="center" wrapText="1"/>
    </x:xf>
    <x:xf numFmtId="203" fontId="10" fillId="5" borderId="8" xfId="0" applyNumberFormat="1" applyFont="1" applyFill="1" applyBorder="1" applyAlignment="1">
      <x:alignment vertical="center" wrapText="1"/>
    </x:xf>
    <x:xf numFmtId="0" fontId="11" fillId="5" borderId="9" xfId="0" applyNumberFormat="1" applyFont="1" applyFill="1" applyBorder="1" applyAlignment="1">
      <x:alignment vertical="center" wrapText="1"/>
    </x:xf>
    <x:xf numFmtId="0" fontId="7" fillId="6" borderId="10" xfId="0" applyNumberFormat="1" applyFont="1" applyFill="1" applyBorder="1" applyAlignment="1">
      <x:alignment vertical="center" wrapText="1"/>
    </x:xf>
    <x:xf numFmtId="0" fontId="7" fillId="6" borderId="11" xfId="0" applyNumberFormat="1" applyFont="1" applyFill="1" applyBorder="1" applyAlignment="1">
      <x:alignment vertical="center" wrapText="1"/>
    </x:xf>
    <x:xf numFmtId="203" fontId="7" fillId="6" borderId="11" xfId="0" applyNumberFormat="1" applyFont="1" applyFill="1" applyBorder="1" applyAlignment="1">
      <x:alignment vertical="center" wrapText="1"/>
    </x:xf>
    <x:xf numFmtId="203" fontId="10" fillId="5" borderId="11" xfId="0" applyNumberFormat="1" applyFont="1" applyFill="1" applyBorder="1" applyAlignment="1">
      <x:alignment vertical="center" wrapText="1"/>
    </x:xf>
    <x:xf numFmtId="0" fontId="11" fillId="5" borderId="12" xfId="0" applyNumberFormat="1" applyFont="1" applyFill="1" applyBorder="1" applyAlignment="1">
      <x:alignment vertical="center" wrapText="1"/>
    </x:xf>
    <x:xf numFmtId="0" fontId="9" fillId="3" borderId="13" xfId="0" applyNumberFormat="1" applyFont="1" applyFill="1" applyBorder="1" applyAlignment="1">
      <x:alignment vertical="center" wrapText="1"/>
    </x:xf>
    <x:xf numFmtId="0" fontId="9" fillId="3" borderId="14" xfId="0" applyNumberFormat="1" applyFont="1" applyFill="1" applyBorder="1" applyAlignment="1">
      <x:alignment vertical="center" wrapText="1"/>
    </x:xf>
    <x:xf numFmtId="0" fontId="9" fillId="3" borderId="15" xfId="0" applyNumberFormat="1" applyFont="1" applyFill="1" applyBorder="1" applyAlignment="1">
      <x:alignment vertical="center" wrapText="1"/>
    </x:xf>
    <x:xf numFmtId="0" fontId="7" fillId="6" borderId="16" xfId="0" applyNumberFormat="1" applyFont="1" applyFill="1" applyBorder="1" applyAlignment="1">
      <x:alignment vertical="center" wrapText="1"/>
    </x:xf>
    <x:xf numFmtId="0" fontId="7" fillId="6" borderId="17" xfId="0" applyNumberFormat="1" applyFont="1" applyFill="1" applyBorder="1" applyAlignment="1">
      <x:alignment vertical="center" wrapText="1"/>
    </x:xf>
    <x:xf numFmtId="203" fontId="7" fillId="6" borderId="17" xfId="0" applyNumberFormat="1" applyFont="1" applyFill="1" applyBorder="1" applyAlignment="1">
      <x:alignment vertical="center" wrapText="1"/>
    </x:xf>
    <x:xf numFmtId="203" fontId="10" fillId="5" borderId="17" xfId="0" applyNumberFormat="1" applyFont="1" applyFill="1" applyBorder="1" applyAlignment="1">
      <x:alignment vertical="center" wrapText="1"/>
    </x:xf>
    <x:xf numFmtId="0" fontId="11" fillId="5" borderId="18" xfId="0" applyNumberFormat="1" applyFont="1" applyFill="1" applyBorder="1" applyAlignment="1">
      <x:alignment vertical="center" wrapText="1"/>
    </x:xf>
    <x:xf numFmtId="0" fontId="7" fillId="6" borderId="19" xfId="0" applyNumberFormat="1" applyFont="1" applyFill="1" applyBorder="1" applyAlignment="1">
      <x:alignment vertical="center" wrapText="1"/>
    </x:xf>
    <x:xf numFmtId="0" fontId="7" fillId="6" borderId="20" xfId="0" applyNumberFormat="1" applyFont="1" applyFill="1" applyBorder="1" applyAlignment="1">
      <x:alignment vertical="center" wrapText="1"/>
    </x:xf>
    <x:xf numFmtId="203" fontId="7" fillId="6" borderId="20" xfId="0" applyNumberFormat="1" applyFont="1" applyFill="1" applyBorder="1" applyAlignment="1">
      <x:alignment vertical="center" wrapText="1"/>
    </x:xf>
    <x:xf numFmtId="203" fontId="10" fillId="5" borderId="20" xfId="0" applyNumberFormat="1" applyFont="1" applyFill="1" applyBorder="1" applyAlignment="1">
      <x:alignment vertical="center" wrapText="1"/>
    </x:xf>
    <x:xf numFmtId="0" fontId="11" fillId="5" borderId="21" xfId="0" applyNumberFormat="1" applyFont="1" applyFill="1" applyBorder="1" applyAlignment="1">
      <x:alignment vertical="center" wrapText="1"/>
    </x:xf>
    <x:xf numFmtId="200" fontId="7" fillId="6" borderId="7" xfId="0" applyNumberFormat="1" applyFont="1" applyFill="1" applyBorder="1" applyAlignment="1">
      <x:alignment vertical="center" wrapText="1"/>
    </x:xf>
    <x:xf numFmtId="200" fontId="7" fillId="6" borderId="10" xfId="0" applyNumberFormat="1" applyFont="1" applyFill="1" applyBorder="1" applyAlignment="1">
      <x:alignment vertical="center" wrapText="1"/>
    </x:xf>
    <x:xf numFmtId="200" fontId="7" fillId="6" borderId="16" xfId="0" applyNumberFormat="1" applyFont="1" applyFill="1" applyBorder="1" applyAlignment="1">
      <x:alignment vertical="center" wrapText="1"/>
    </x:xf>
    <x:xf numFmtId="200" fontId="7" fillId="6" borderId="19" xfId="0" applyNumberFormat="1" applyFont="1" applyFill="1" applyBorder="1" applyAlignment="1">
      <x:alignment vertical="center" wrapText="1"/>
    </x:xf>
    <x:xf numFmtId="203" fontId="11" fillId="5" borderId="0" xfId="0" applyNumberFormat="1" applyFont="1" applyFill="1" applyBorder="1" applyAlignment="1">
      <x:alignment vertical="center" wrapText="1"/>
    </x:xf>
    <x:xf numFmtId="203" fontId="11" fillId="5" borderId="1" xfId="0" applyNumberFormat="1" applyFont="1" applyFill="1" applyBorder="1" applyAlignment="1">
      <x:alignment vertical="center" wrapText="1"/>
    </x:xf>
    <x:xf numFmtId="203" fontId="11" fillId="5" borderId="8" xfId="0" applyNumberFormat="1" applyFont="1" applyFill="1" applyBorder="1" applyAlignment="1">
      <x:alignment vertical="center" wrapText="1"/>
    </x:xf>
    <x:xf numFmtId="203" fontId="11" fillId="5" borderId="11" xfId="0" applyNumberFormat="1" applyFont="1" applyFill="1" applyBorder="1" applyAlignment="1">
      <x:alignment vertical="center" wrapText="1"/>
    </x:xf>
    <x:xf numFmtId="203" fontId="11" fillId="5" borderId="17" xfId="0" applyNumberFormat="1" applyFont="1" applyFill="1" applyBorder="1" applyAlignment="1">
      <x:alignment vertical="center" wrapText="1"/>
    </x:xf>
    <x:xf numFmtId="203" fontId="11" fillId="5" borderId="20" xfId="0" applyNumberFormat="1" applyFont="1" applyFill="1" applyBorder="1" applyAlignment="1">
      <x:alignment vertical="center" wrapText="1"/>
    </x:xf>
    <x:xf numFmtId="203" fontId="10" fillId="5" borderId="2" xfId="0" applyNumberFormat="1" applyFont="1" applyFill="1" applyBorder="1" applyAlignment="1">
      <x:alignment vertical="center" wrapText="1"/>
    </x:xf>
    <x:xf numFmtId="203" fontId="10" fillId="5" borderId="2" xfId="0" applyNumberFormat="1" applyFont="1" applyFill="1" applyBorder="1" applyAlignment="1">
      <x:alignment horizontal="center" vertical="center" wrapText="1"/>
    </x:xf>
    <x:xf numFmtId="203" fontId="10" fillId="5" borderId="3" xfId="0" applyNumberFormat="1" applyFont="1" applyFill="1" applyBorder="1" applyAlignment="1">
      <x:alignment vertical="center" wrapText="1"/>
    </x:xf>
    <x:xf numFmtId="203" fontId="10" fillId="5" borderId="3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vertical="center"/>
    </x:xf>
    <x:xf numFmtId="200" fontId="7" fillId="6" borderId="8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horizontal="center" vertical="center" wrapText="1"/>
    </x:xf>
    <x:xf numFmtId="203" fontId="10" fillId="5" borderId="8" xfId="0" applyNumberFormat="1" applyFont="1" applyFill="1" applyBorder="1" applyAlignment="1">
      <x:alignment horizontal="center" vertical="center" wrapText="1"/>
    </x:xf>
    <x:xf numFmtId="0" fontId="10" fillId="5" borderId="9" xfId="0" applyNumberFormat="1" applyFont="1" applyFill="1" applyBorder="1" applyAlignment="1">
      <x:alignment horizontal="center" vertical="center" wrapText="1"/>
    </x:xf>
    <x:xf numFmtId="0" fontId="1" fillId="2" borderId="10" xfId="0" applyNumberFormat="1" applyFont="1" applyFill="1" applyBorder="1" applyAlignment="1">
      <x:alignment vertical="center"/>
    </x:xf>
    <x:xf numFmtId="200" fontId="7" fillId="6" borderId="11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horizontal="center" vertical="center" wrapText="1"/>
    </x:xf>
    <x:xf numFmtId="203" fontId="10" fillId="5" borderId="11" xfId="0" applyNumberFormat="1" applyFont="1" applyFill="1" applyBorder="1" applyAlignment="1">
      <x:alignment horizontal="center" vertical="center" wrapText="1"/>
    </x:xf>
    <x:xf numFmtId="0" fontId="10" fillId="5" borderId="12" xfId="0" applyNumberFormat="1" applyFont="1" applyFill="1" applyBorder="1" applyAlignment="1">
      <x:alignment horizontal="center" vertical="center" wrapText="1"/>
    </x:xf>
    <x:xf numFmtId="0" fontId="1" fillId="2" borderId="16" xfId="0" applyNumberFormat="1" applyFont="1" applyFill="1" applyBorder="1" applyAlignment="1">
      <x:alignment vertical="center"/>
    </x:xf>
    <x:xf numFmtId="200" fontId="7" fillId="6" borderId="17" xfId="0" applyNumberFormat="1" applyFont="1" applyFill="1" applyBorder="1" applyAlignment="1">
      <x:alignment vertical="center" wrapText="1"/>
    </x:xf>
    <x:xf numFmtId="0" fontId="10" fillId="5" borderId="17" xfId="0" applyNumberFormat="1" applyFont="1" applyFill="1" applyBorder="1" applyAlignment="1">
      <x:alignment horizontal="center" vertical="center" wrapText="1"/>
    </x:xf>
    <x:xf numFmtId="203" fontId="10" fillId="5" borderId="17" xfId="0" applyNumberFormat="1" applyFont="1" applyFill="1" applyBorder="1" applyAlignment="1">
      <x:alignment horizontal="center" vertical="center" wrapText="1"/>
    </x:xf>
    <x:xf numFmtId="0" fontId="10" fillId="5" borderId="18" xfId="0" applyNumberFormat="1" applyFont="1" applyFill="1" applyBorder="1" applyAlignment="1">
      <x:alignment horizontal="center" vertical="center" wrapText="1"/>
    </x:xf>
    <x:xf numFmtId="0" fontId="1" fillId="2" borderId="19" xfId="0" applyNumberFormat="1" applyFont="1" applyFill="1" applyBorder="1" applyAlignment="1">
      <x:alignment vertical="center"/>
    </x:xf>
    <x:xf numFmtId="200" fontId="7" fillId="6" borderId="20" xfId="0" applyNumberFormat="1" applyFont="1" applyFill="1" applyBorder="1" applyAlignment="1">
      <x:alignment vertical="center" wrapText="1"/>
    </x:xf>
    <x:xf numFmtId="0" fontId="10" fillId="5" borderId="20" xfId="0" applyNumberFormat="1" applyFont="1" applyFill="1" applyBorder="1" applyAlignment="1">
      <x:alignment horizontal="center" vertical="center" wrapText="1"/>
    </x:xf>
    <x:xf numFmtId="203" fontId="10" fillId="5" borderId="20" xfId="0" applyNumberFormat="1" applyFont="1" applyFill="1" applyBorder="1" applyAlignment="1">
      <x:alignment horizontal="center" vertical="center" wrapText="1"/>
    </x:xf>
    <x:xf numFmtId="0" fontId="10" fillId="5" borderId="21" xfId="0" applyNumberFormat="1" applyFont="1" applyFill="1" applyBorder="1" applyAlignment="1">
      <x:alignment horizontal="center" vertical="center" wrapText="1"/>
    </x:xf>
    <x:xf numFmtId="203" fontId="13" fillId="5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ill>
        <x:patternFill patternType="solid">
          <x:bgColor rgb="FFF9DDD6"/>
        </x:patternFill>
      </x:fill>
    </x:dxf>
    <x:dxf>
      <x:font>
        <x:color rgb="FF7D2F22"/>
      </x:font>
      <x:fill>
        <x:patternFill patternType="solid">
          <x:bgColor rgb="FFF9DDD6"/>
        </x:patternFill>
      </x:fill>
    </x:dxf>
    <x:dxf>
      <x:fill>
        <x:patternFill patternType="solid">
          <x:bgColor rgb="FFF9DD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57fdab6014e77" /><Relationship Type="http://schemas.openxmlformats.org/officeDocument/2006/relationships/theme" Target="/xl/theme/theme1.xml" Id="Rce1daf8b98f94454" /><Relationship Type="http://schemas.openxmlformats.org/officeDocument/2006/relationships/sharedStrings" Target="/xl/sharedStrings.xml" Id="R08b7fe2246004ee3" /><Relationship Type="http://schemas.openxmlformats.org/officeDocument/2006/relationships/worksheet" Target="/xl/worksheets/sheet1.xml" Id="R16579f8004824685" /><Relationship Type="http://schemas.openxmlformats.org/officeDocument/2006/relationships/worksheet" Target="/xl/worksheets/sheet2.xml" Id="R7b52a61afbae40ea" /><Relationship Type="http://schemas.openxmlformats.org/officeDocument/2006/relationships/worksheet" Target="/xl/worksheets/sheet3.xml" Id="R3444445a3f204c0e" /><Relationship Type="http://schemas.openxmlformats.org/officeDocument/2006/relationships/worksheet" Target="/xl/worksheets/sheet4.xml" Id="Rdc2e9ef686ab41ab" /><Relationship Type="http://schemas.openxmlformats.org/officeDocument/2006/relationships/worksheet" Target="/xl/worksheets/sheet5.xml" Id="Rfb1e6f59e2354037" /><Relationship Type="http://schemas.openxmlformats.org/officeDocument/2006/relationships/worksheet" Target="/xl/worksheets/sheet6.xml" Id="R0946a6d315ee4439" /><Relationship Type="http://schemas.openxmlformats.org/officeDocument/2006/relationships/worksheet" Target="/xl/worksheets/sheet7.xml" Id="R628e29e5c69b4153" /><Relationship Type="http://schemas.microsoft.com/office/2017/10/relationships/person" Target="/xl/persons/person.xml" Id="Rddeba14ec8ed48ab" /></Relationships>
</file>

<file path=xl/persons/person.xml><?xml version="1.0" encoding="utf-8"?>
<xltc:personList xmlns:xltc="http://schemas.microsoft.com/office/spreadsheetml/2018/threadedcomments">
  <xltc:person displayName="Groundwell Press" id="{C49EF3C4-1DE7-44BF-B6BC-61667EAC8769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D6" dT="2026-10-06T01:20:21.008" personId="{C49EF3C4-1DE7-44BF-B6BC-61667EAC8769}" id="{397D03A7-E36A-418A-A673-6B3688BFBA63}">
    <xltc:text>Applies to D6:D18
From Paycheck to Breathing Room, supplied complete manuscript SHA-256 b0e25fe21a56d64cdaaf69606cc1e73381d05452a2cabe0fed1a591f7fcbff1a. Fictional worked examples; not personal targets. Account support is a user-supplied reconciled snapshot, not the bank’s entire balance. Example extends Leo’s $80/$480/four-date calculation with fictional separate emergency and checking funds.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D8" dT="2026-10-06T01:20:21.198" personId="{C49EF3C4-1DE7-44BF-B6BC-61667EAC8769}" id="{6C4435DE-26B2-FD6B-F456-8FB09DF7F322}">
    <xltc:text>Applies to D8:D13
From Paycheck to Breathing Room, supplied complete manuscript SHA-256 b0e25fe21a56d64cdaaf69606cc1e73381d05452a2cabe0fed1a591f7fcbff1a. Fictional worked examples; not personal targets. Chapter 5: Leo opens with $80 already saved; this is not income. Example emergency $200/checking $50 are additional fictional teaching inputs.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A8" dT="2026-10-06T01:20:22.022" personId="{C49EF3C4-1DE7-44BF-B6BC-61667EAC8769}" id="{349AEC6A-5E0C-966A-9474-3B826C5085CA}">
    <xltc:text>Applies to A8:G47
Source: actual user reserve records. The Example’s $100 is deliberately Planned and is excluded from current funds. Mark completed only when the allocation is backed by real money. A location transfer never becomes another Addition.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A8" dT="2026-10-06T01:20:22.358" personId="{C49EF3C4-1DE7-44BF-B6BC-61667EAC8769}" id="{EB70F024-E5F4-116F-8C06-7CF2BF3A9DEE}">
    <xltc:text>Applies to A8:H19
Source: user payroll calendar and P2 cash projection. Example gives Leo four fictional available dates before the $480 renewal, $100 capacity on each. A date after payment must not count toward the deadline.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B8" dT="2026-10-06T01:20:22.606" personId="{C49EF3C4-1DE7-44BF-B6BC-61667EAC8769}" id="{BFCB675A-2AE0-5B94-8BAF-B8153FFA0D29}">
    <xltc:text>Applies to B8:C13
From Paycheck to Breathing Room, supplied complete manuscript SHA-256 b0e25fe21a56d64cdaaf69606cc1e73381d05452a2cabe0fed1a591f7fcbff1a. Fictional worked examples; not personal targets. Leo: ($480 − $80)/4 = $100, Chapter 5. Emergency target $1,000 and checking target $200 in this extended example are fictional chosen goals, not recommended universal amounts.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5f9e93976d24d37" /><Relationship Type="http://schemas.openxmlformats.org/officeDocument/2006/relationships/vmlDrawing" Target="/xl/drawings/vmldrawing.vml" Id="R1769ce880ed14da4" /><Relationship Type="http://schemas.microsoft.com/office/2017/10/relationships/threadedComment" Target="/xl/threadedcomments/threadedcomment.xml" Id="Raa7d0149868845a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41d61a545487442f" /><Relationship Type="http://schemas.openxmlformats.org/officeDocument/2006/relationships/vmlDrawing" Target="/xl/drawings/vmldrawing2.vml" Id="R1a7024a8ae764c0b" /><Relationship Type="http://schemas.microsoft.com/office/2017/10/relationships/threadedComment" Target="/xl/threadedcomments/threadedcomment2.xml" Id="Rac498641f7fa432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1ba69006b4354eea" /><Relationship Type="http://schemas.openxmlformats.org/officeDocument/2006/relationships/vmlDrawing" Target="/xl/drawings/vmldrawing3.vml" Id="Rc2884ed319704ba5" /><Relationship Type="http://schemas.microsoft.com/office/2017/10/relationships/threadedComment" Target="/xl/threadedcomments/threadedcomment3.xml" Id="Rd13a9b861cb14aa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4.xml" Id="R72699e6d42bf4d55" /><Relationship Type="http://schemas.openxmlformats.org/officeDocument/2006/relationships/vmlDrawing" Target="/xl/drawings/vmldrawing4.vml" Id="R2f79944feb3d40b8" /><Relationship Type="http://schemas.microsoft.com/office/2017/10/relationships/threadedComment" Target="/xl/threadedcomments/threadedcomment4.xml" Id="Rec1605021fb4425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5.xml" Id="R57b8eaa7de7b44ec" /><Relationship Type="http://schemas.openxmlformats.org/officeDocument/2006/relationships/vmlDrawing" Target="/xl/drawings/vmldrawing5.vml" Id="R812f110111214952" /><Relationship Type="http://schemas.microsoft.com/office/2017/10/relationships/threadedComment" Target="/xl/threadedcomments/threadedcomment5.xml" Id="R7dafafbc15a04ba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6" customHeight="1">
      <x:c r="A1" s="10" t="str">
        <x:v>P3 / Funds &amp; Buffer Planner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Groundwell Press  •  From Paycheck to Breathing Room  •  v1.0 / private review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9" customHeight="1">
      <x:c r="A6" s="22" t="str">
        <x:v>PURPOSE</x:v>
      </x:c>
      <x:c r="B6" s="22"/>
      <x:c r="C6" s="27" t="str">
        <x:v>Use the gold entry cells. Green/black formula cells calculate; never type over them. A dash is a known zero, not an unknown input.</x:v>
      </x:c>
      <x:c r="D6" s="27"/>
      <x:c r="E6" s="27"/>
      <x:c r="F6" s="27"/>
    </x:row>
    <x:row r="7" ht="29" customHeight="1">
      <x:c r="A7" s="22"/>
      <x:c r="B7" s="22"/>
      <x:c r="C7" s="27"/>
      <x:c r="D7" s="27"/>
      <x:c r="E7" s="27"/>
      <x:c r="F7" s="27"/>
    </x:row>
    <x:row r="8" ht="29" customHeight="1">
      <x:c r="A8" s="4"/>
      <x:c r="B8" s="4"/>
      <x:c r="C8" s="4"/>
      <x:c r="D8" s="4"/>
      <x:c r="E8" s="4"/>
      <x:c r="F8" s="4"/>
    </x:row>
    <x:row r="9" ht="29" customHeight="1">
      <x:c r="A9" s="22" t="str">
        <x:v>HOW TO BEGIN</x:v>
      </x:c>
      <x:c r="B9" s="22"/>
      <x:c r="C9" s="27" t="str">
        <x:v>Read the PDF guide, open the Example file, then save a separate copy of Your_Copy. Start with one real decision rather than every possible category.</x:v>
      </x:c>
      <x:c r="D9" s="27"/>
      <x:c r="E9" s="27"/>
      <x:c r="F9" s="27"/>
    </x:row>
    <x:row r="10" ht="29" customHeight="1">
      <x:c r="A10" s="22"/>
      <x:c r="B10" s="22"/>
      <x:c r="C10" s="27"/>
      <x:c r="D10" s="27"/>
      <x:c r="E10" s="27"/>
      <x:c r="F10" s="27"/>
    </x:row>
    <x:row r="11" ht="29" customHeight="1">
      <x:c r="A11" s="4"/>
      <x:c r="B11" s="4"/>
      <x:c r="C11" s="4"/>
      <x:c r="D11" s="4"/>
      <x:c r="E11" s="4"/>
      <x:c r="F11" s="4"/>
    </x:row>
    <x:row r="12" ht="29" customHeight="1">
      <x:c r="A12" s="22" t="str">
        <x:v>MEANING MATTERS</x:v>
      </x:c>
      <x:c r="B12" s="22"/>
      <x:c r="C12" s="27" t="str">
        <x:v>Monthly assignments, checking cash and reserve balances are different views of the same money. Do not add their totals together.</x:v>
      </x:c>
      <x:c r="D12" s="27"/>
      <x:c r="E12" s="27"/>
      <x:c r="F12" s="27"/>
    </x:row>
    <x:row r="13" ht="29" customHeight="1">
      <x:c r="A13" s="22"/>
      <x:c r="B13" s="22"/>
      <x:c r="C13" s="27"/>
      <x:c r="D13" s="27"/>
      <x:c r="E13" s="27"/>
      <x:c r="F13" s="27"/>
    </x:row>
    <x:row r="14" ht="29" customHeight="1">
      <x:c r="A14" s="4"/>
      <x:c r="B14" s="4"/>
      <x:c r="C14" s="4"/>
      <x:c r="D14" s="4"/>
      <x:c r="E14" s="4"/>
      <x:c r="F14" s="4"/>
    </x:row>
    <x:row r="15" ht="29" customHeight="1">
      <x:c r="A15" s="22" t="str">
        <x:v>LOCAL USE</x:v>
      </x:c>
      <x:c r="B15" s="22"/>
      <x:c r="C15" s="27" t="str">
        <x:v>No macros, bank connection, account login or paid service. No external workbook links. Keep account numbers and passwords out of these files.</x:v>
      </x:c>
      <x:c r="D15" s="27"/>
      <x:c r="E15" s="27"/>
      <x:c r="F15" s="27"/>
    </x:row>
    <x:row r="16" ht="29" customHeight="1">
      <x:c r="A16" s="22"/>
      <x:c r="B16" s="22"/>
      <x:c r="C16" s="27"/>
      <x:c r="D16" s="27"/>
      <x:c r="E16" s="27"/>
      <x:c r="F16" s="27"/>
    </x:row>
    <x:row r="17" ht="29" customHeight="1">
      <x:c r="A17" s="4"/>
      <x:c r="B17" s="4"/>
      <x:c r="C17" s="4"/>
      <x:c r="D17" s="4"/>
      <x:c r="E17" s="4"/>
      <x:c r="F17" s="4"/>
    </x:row>
    <x:row r="18" ht="29" customHeight="1">
      <x:c r="A18" s="22" t="str">
        <x:v>WHERE THE METHOD COMES FROM</x:v>
      </x:c>
      <x:c r="B18" s="22"/>
      <x:c r="C18" s="27" t="str">
        <x:v>Chapters 5, 6, 8 and 9; Working Pages: Your fund record. Opening reserve + completed additions − completed uses, with dated targets and a check that real cash supports the labels.</x:v>
      </x:c>
      <x:c r="D18" s="27"/>
      <x:c r="E18" s="27"/>
      <x:c r="F18" s="27"/>
    </x:row>
    <x:row r="19" ht="29" customHeight="1">
      <x:c r="A19" s="22"/>
      <x:c r="B19" s="22"/>
      <x:c r="C19" s="27"/>
      <x:c r="D19" s="27"/>
      <x:c r="E19" s="27"/>
      <x:c r="F19" s="27"/>
    </x:row>
    <x:row r="20" ht="29" customHeight="1">
      <x:c r="A20" s="4"/>
      <x:c r="B20" s="4"/>
      <x:c r="C20" s="4"/>
      <x:c r="D20" s="4"/>
      <x:c r="E20" s="4"/>
      <x:c r="F20" s="4"/>
    </x:row>
    <x:row r="21" ht="29" customHeight="1">
      <x:c r="A21" s="22" t="str">
        <x:v>AUTHORS</x:v>
      </x:c>
      <x:c r="B21" s="22"/>
      <x:c r="C21" s="27" t="str">
        <x:v>Evan Calder &amp; Daniel H. Mercer  /  Groundwell Press. Companion prepared from the supplied manuscript; its core teaching remains in the book.</x:v>
      </x:c>
      <x:c r="D21" s="27"/>
      <x:c r="E21" s="27"/>
      <x:c r="F21" s="27"/>
    </x:row>
    <x:row r="22" ht="29" customHeight="1">
      <x:c r="A22" s="22"/>
      <x:c r="B22" s="22"/>
      <x:c r="C22" s="27"/>
      <x:c r="D22" s="27"/>
      <x:c r="E22" s="27"/>
      <x:c r="F22" s="27"/>
    </x:row>
    <x:row r="23" ht="29" customHeight="1">
      <x:c r="A23" s="4"/>
      <x:c r="B23" s="4"/>
      <x:c r="C23" s="4"/>
      <x:c r="D23" s="4"/>
      <x:c r="E23" s="4"/>
      <x:c r="F23" s="4"/>
    </x:row>
    <x:row r="24" ht="29" customHeight="1">
      <x:c r="A24" s="22" t="str">
        <x:v>EXAMPLES</x:v>
      </x:c>
      <x:c r="B24" s="22"/>
      <x:c r="C24" s="27" t="str">
        <x:v>Nina and Alex are the book’s fictional household. Extra transaction splits and dates are explicitly teaching assumptions, not market data.</x:v>
      </x:c>
      <x:c r="D24" s="27"/>
      <x:c r="E24" s="27"/>
      <x:c r="F24" s="27"/>
    </x:row>
    <x:row r="25" ht="29" customHeight="1">
      <x:c r="A25" s="22"/>
      <x:c r="B25" s="22"/>
      <x:c r="C25" s="27"/>
      <x:c r="D25" s="27"/>
      <x:c r="E25" s="27"/>
      <x:c r="F25" s="27"/>
    </x:row>
    <x:row r="26" ht="29" customHeight="1">
      <x:c r="A26" s="4"/>
      <x:c r="B26" s="4"/>
      <x:c r="C26" s="4"/>
      <x:c r="D26" s="4"/>
      <x:c r="E26" s="4"/>
      <x:c r="F26" s="4"/>
    </x:row>
    <x:row r="27" ht="29" customHeight="1">
      <x:c r="A27" s="22" t="str">
        <x:v>SOFTWARE</x:v>
      </x:c>
      <x:c r="B27" s="22"/>
      <x:c r="C27" s="27" t="str">
        <x:v>XLSX with conventional formulas. Calculated and round-trip checked with artifact_tool; not tested natively in Microsoft Excel, Google Sheets, Numbers or mobile Excel. PDF guide is the print companion.</x:v>
      </x:c>
      <x:c r="D27" s="27"/>
      <x:c r="E27" s="27"/>
      <x:c r="F27" s="27"/>
    </x:row>
    <x:row r="28" ht="29" customHeight="1">
      <x:c r="A28" s="22"/>
      <x:c r="B28" s="22"/>
      <x:c r="C28" s="27"/>
      <x:c r="D28" s="27"/>
      <x:c r="E28" s="27"/>
      <x:c r="F28" s="27"/>
    </x:row>
    <x:row r="29" ht="29" customHeight="1">
      <x:c r="A29" s="4"/>
      <x:c r="B29" s="4"/>
      <x:c r="C29" s="4"/>
      <x:c r="D29" s="4"/>
      <x:c r="E29" s="4"/>
      <x:c r="F29" s="4"/>
    </x:row>
    <x:row r="30" ht="29" customHeight="1">
      <x:c r="A30" s="22" t="str">
        <x:v>LIMITS</x:v>
      </x:c>
      <x:c r="B30" s="22"/>
      <x:c r="C30" s="27" t="str">
        <x:v>Manual planning, not bank reconciliation automation or individualized financial advice. A positive projection is conditional on complete entries and money arriving when assumed.</x:v>
      </x:c>
      <x:c r="D30" s="27"/>
      <x:c r="E30" s="27"/>
      <x:c r="F30" s="27"/>
    </x:row>
    <x:row r="31" ht="29" customHeight="1">
      <x:c r="A31" s="22"/>
      <x:c r="B31" s="22"/>
      <x:c r="C31" s="27"/>
      <x:c r="D31" s="27"/>
      <x:c r="E31" s="27"/>
      <x:c r="F31" s="27"/>
    </x:row>
    <x:row r="32" ht="29" customHeight="1">
      <x:c r="A32" s="4"/>
      <x:c r="B32" s="4"/>
      <x:c r="C32" s="4"/>
      <x:c r="D32" s="4"/>
      <x:c r="E32" s="4"/>
      <x:c r="F32" s="4"/>
    </x:row>
    <x:row r="33" ht="29" customHeight="1">
      <x:c r="A33" s="22" t="str">
        <x:v>SOURCE</x:v>
      </x:c>
      <x:c r="B33" s="22"/>
      <x:c r="C33" s="27" t="str">
        <x:v>From Paycheck to Breathing Room, supplied complete manuscript SHA-256 b0e25fe21a56d64cdaaf69606cc1e73381d05452a2cabe0fed1a591f7fcbff1a. Fictional worked examples; not personal targets.</x:v>
      </x:c>
      <x:c r="D33" s="27"/>
      <x:c r="E33" s="27"/>
      <x:c r="F33" s="27"/>
    </x:row>
    <x:row r="34" ht="29" customHeight="1">
      <x:c r="A34" s="22"/>
      <x:c r="B34" s="22"/>
      <x:c r="C34" s="27"/>
      <x:c r="D34" s="27"/>
      <x:c r="E34" s="27"/>
      <x:c r="F34" s="27"/>
    </x:row>
    <x:row r="35" ht="29" customHeight="1">
      <x:c r="A35" s="4"/>
      <x:c r="B35" s="4"/>
      <x:c r="C35" s="4"/>
      <x:c r="D35" s="4"/>
      <x:c r="E35" s="4"/>
      <x:c r="F35" s="4"/>
    </x:row>
    <x:row r="36" ht="29" customHeight="1">
      <x:c r="A36" s="22" t="str">
        <x:v>EXTERNAL CROSS-CHECK</x:v>
      </x:c>
      <x:c r="B36" s="22"/>
      <x:c r="C36" s="27" t="str">
        <x:v>https://consumer.gov/your-money/making-budget
https://www.consumerfinance.gov/consumer-tools/bank-accounts/know-your-overdraft-options/</x:v>
      </x:c>
      <x:c r="D36" s="27"/>
      <x:c r="E36" s="27"/>
      <x:c r="F36" s="27"/>
    </x:row>
    <x:row r="37" ht="29" customHeight="1">
      <x:c r="A37" s="22"/>
      <x:c r="B37" s="22"/>
      <x:c r="C37" s="27"/>
      <x:c r="D37" s="27"/>
      <x:c r="E37" s="27"/>
      <x:c r="F37" s="27"/>
    </x:row>
    <x:row r="38" ht="29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</x:sheetData>
  <x:mergeCells>
    <x:mergeCell ref="A1:F2"/>
    <x:mergeCell ref="A3:F4"/>
    <x:mergeCell ref="A6:B7"/>
    <x:mergeCell ref="C6:F7"/>
    <x:mergeCell ref="A9:B10"/>
    <x:mergeCell ref="C9:F10"/>
    <x:mergeCell ref="A12:B13"/>
    <x:mergeCell ref="C12:F13"/>
    <x:mergeCell ref="A15:B16"/>
    <x:mergeCell ref="C15:F16"/>
    <x:mergeCell ref="A18:B19"/>
    <x:mergeCell ref="C18:F19"/>
    <x:mergeCell ref="A21:B22"/>
    <x:mergeCell ref="C21:F22"/>
    <x:mergeCell ref="A24:B25"/>
    <x:mergeCell ref="C24:F25"/>
    <x:mergeCell ref="A27:B28"/>
    <x:mergeCell ref="C27:F28"/>
    <x:mergeCell ref="A30:B31"/>
    <x:mergeCell ref="C30:F31"/>
    <x:mergeCell ref="A33:B34"/>
    <x:mergeCell ref="C33:F34"/>
    <x:mergeCell ref="A36:B37"/>
    <x:mergeCell ref="C36:F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20" hidden="0" customWidth="1"/>
    <x:col min="4" max="4" width="23" hidden="0" customWidth="1"/>
    <x:col min="5" max="5" width="27" hidden="0" customWidth="1"/>
    <x:col min="6" max="6" width="23" hidden="0" customWidth="1"/>
  </x:cols>
  <x:sheetData>
    <x:row r="1" ht="26" customHeight="1">
      <x:c r="A1" s="10" t="str">
        <x:v>Make each saved dollar belong once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One checking pool and one savings pool; six purposes. Enter cash available to these reserves AFTER unrelated commitments and pending items.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5" customHeight="1">
      <x:c r="A6" s="31" t="str">
        <x:v>Review / cash-support date</x:v>
      </x:c>
      <x:c r="B6" s="31"/>
      <x:c r="C6" s="31"/>
      <x:c r="D6" s="40" t="n">
        <x:v>46419</x:v>
      </x:c>
      <x:c r="E6" s="40"/>
      <x:c r="F6" s="40"/>
    </x:row>
    <x:row r="7" ht="25" customHeight="1">
      <x:c r="A7" s="31"/>
      <x:c r="B7" s="31"/>
      <x:c r="C7" s="31"/>
      <x:c r="D7" s="40"/>
      <x:c r="E7" s="40"/>
      <x:c r="F7" s="40"/>
    </x:row>
    <x:row r="8" ht="25" customHeight="1">
      <x:c r="A8" s="31" t="str">
        <x:v>Opening-record date</x:v>
      </x:c>
      <x:c r="B8" s="31"/>
      <x:c r="C8" s="31"/>
      <x:c r="D8" s="40" t="n">
        <x:v>46419</x:v>
      </x:c>
      <x:c r="E8" s="40"/>
      <x:c r="F8" s="40"/>
    </x:row>
    <x:row r="9" ht="25" customHeight="1">
      <x:c r="A9" s="31"/>
      <x:c r="B9" s="31"/>
      <x:c r="C9" s="31"/>
      <x:c r="D9" s="40"/>
      <x:c r="E9" s="40"/>
      <x:c r="F9" s="40"/>
    </x:row>
    <x:row r="10" ht="25" customHeight="1">
      <x:c r="A10" s="31" t="str">
        <x:v>Checking cash supporting these funds, USD</x:v>
      </x:c>
      <x:c r="B10" s="31"/>
      <x:c r="C10" s="31"/>
      <x:c r="D10" s="42" t="n">
        <x:v>50</x:v>
      </x:c>
      <x:c r="E10" s="42"/>
      <x:c r="F10" s="42"/>
    </x:row>
    <x:row r="11" ht="25" customHeight="1">
      <x:c r="A11" s="31"/>
      <x:c r="B11" s="31"/>
      <x:c r="C11" s="31"/>
      <x:c r="D11" s="42"/>
      <x:c r="E11" s="42"/>
      <x:c r="F11" s="42"/>
    </x:row>
    <x:row r="12" ht="25" customHeight="1">
      <x:c r="A12" s="31" t="str">
        <x:v>Savings cash supporting these funds, USD</x:v>
      </x:c>
      <x:c r="B12" s="31"/>
      <x:c r="C12" s="31"/>
      <x:c r="D12" s="42" t="n">
        <x:v>280</x:v>
      </x:c>
      <x:c r="E12" s="42"/>
      <x:c r="F12" s="42"/>
    </x:row>
    <x:row r="13" ht="25" customHeight="1">
      <x:c r="A13" s="31"/>
      <x:c r="B13" s="31"/>
      <x:c r="C13" s="31"/>
      <x:c r="D13" s="42"/>
      <x:c r="E13" s="42"/>
      <x:c r="F13" s="42"/>
    </x:row>
    <x:row r="14" ht="25" customHeight="1">
      <x:c r="A14" s="31" t="str">
        <x:v>Unrelated commitments excluded once?</x:v>
      </x:c>
      <x:c r="B14" s="31"/>
      <x:c r="C14" s="31"/>
      <x:c r="D14" s="36" t="str">
        <x:v>Yes</x:v>
      </x:c>
      <x:c r="E14" s="36"/>
      <x:c r="F14" s="36"/>
    </x:row>
    <x:row r="15" ht="25" customHeight="1">
      <x:c r="A15" s="31"/>
      <x:c r="B15" s="31"/>
      <x:c r="C15" s="31"/>
      <x:c r="D15" s="36"/>
      <x:c r="E15" s="36"/>
      <x:c r="F15" s="36"/>
    </x:row>
    <x:row r="16" ht="25" customHeight="1">
      <x:c r="A16" s="31" t="str">
        <x:v>Completed reserve movements recorded?</x:v>
      </x:c>
      <x:c r="B16" s="31"/>
      <x:c r="C16" s="31"/>
      <x:c r="D16" s="36" t="str">
        <x:v>Yes</x:v>
      </x:c>
      <x:c r="E16" s="36"/>
      <x:c r="F16" s="36"/>
    </x:row>
    <x:row r="17" ht="25" customHeight="1">
      <x:c r="A17" s="31"/>
      <x:c r="B17" s="31"/>
      <x:c r="C17" s="31"/>
      <x:c r="D17" s="36"/>
      <x:c r="E17" s="36"/>
      <x:c r="F17" s="36"/>
    </x:row>
    <x:row r="18" ht="25" customHeight="1">
      <x:c r="A18" s="31" t="str">
        <x:v>Account / record basis</x:v>
      </x:c>
      <x:c r="B18" s="31"/>
      <x:c r="C18" s="31"/>
      <x:c r="D18" s="36" t="str">
        <x:v>Leo extension: renewal $80 + emergency $200 in savings; checking cushion $50. New fictional account grouping; no pending withdrawals.</x:v>
      </x:c>
      <x:c r="E18" s="36"/>
      <x:c r="F18" s="36"/>
    </x:row>
    <x:row r="19" ht="25" customHeight="1">
      <x:c r="A19" s="31"/>
      <x:c r="B19" s="31"/>
      <x:c r="C19" s="31"/>
      <x:c r="D19" s="36"/>
      <x:c r="E19" s="36"/>
      <x:c r="F19" s="36"/>
    </x:row>
    <x:row r="20" ht="24" customHeight="1">
      <x:c r="A20" s="4"/>
      <x:c r="B20" s="4"/>
      <x:c r="C20" s="4"/>
      <x:c r="D20" s="4"/>
      <x:c r="E20" s="4"/>
      <x:c r="F20" s="4"/>
    </x:row>
    <x:row r="21" ht="24" customHeight="1">
      <x:c r="A21" s="4"/>
      <x:c r="B21" s="4"/>
      <x:c r="C21" s="4"/>
      <x:c r="D21" s="4"/>
      <x:c r="E21" s="4"/>
      <x:c r="F21" s="4"/>
    </x:row>
    <x:row r="22" ht="24" customHeight="1">
      <x:c r="A22" s="4"/>
      <x:c r="B22" s="4"/>
      <x:c r="C22" s="4"/>
      <x:c r="D22" s="4" t="str">
        <x:f>IF(AND(ISNUMBER(D6),ISNUMBER(D8),D6&gt;=D8,ISNUMBER(D10),D10&gt;=0,ISNUMBER(D12),D12&gt;=0,D14="Yes",D16="Yes",D18&lt;&gt;""),"OK","PENDING")</x:f>
        <x:v>OK</x:v>
      </x:c>
      <x:c r="E22" s="4"/>
      <x:c r="F22" s="4"/>
    </x:row>
    <x:row r="23" ht="24" customHeight="1">
      <x:c r="A23" s="4"/>
      <x:c r="B23" s="4"/>
      <x:c r="C23" s="4"/>
      <x:c r="D23" s="4"/>
      <x:c r="E23" s="4"/>
      <x:c r="F23" s="4"/>
    </x:row>
    <x:row r="24" ht="24" customHeight="1">
      <x:c r="A24" s="4"/>
      <x:c r="B24" s="4"/>
      <x:c r="C24" s="4"/>
      <x:c r="D24" s="4"/>
      <x:c r="E24" s="4"/>
      <x:c r="F24" s="4"/>
    </x:row>
    <x:row r="25" ht="25" customHeight="1">
      <x:c r="A25" s="45" t="str">
        <x:v>LOCATION IS NOT A SECOND PURPOSE
A checking-to-savings move of the same fund does not create a contribution. Update its Home only after the move, and update both support figures. If a fund is genuinely split between locations, use two clearly named fund records. A reassignment between purposes reduces one and increases the other; the total does not grow.</x:v>
      </x:c>
      <x:c r="B25" s="45"/>
      <x:c r="C25" s="45"/>
      <x:c r="D25" s="45"/>
      <x:c r="E25" s="45"/>
      <x:c r="F25" s="45"/>
    </x:row>
    <x:row r="26" ht="25" customHeight="1">
      <x:c r="A26" s="45"/>
      <x:c r="B26" s="45"/>
      <x:c r="C26" s="45"/>
      <x:c r="D26" s="45"/>
      <x:c r="E26" s="45"/>
      <x:c r="F26" s="45"/>
    </x:row>
    <x:row r="27" ht="25" customHeight="1">
      <x:c r="A27" s="45"/>
      <x:c r="B27" s="45"/>
      <x:c r="C27" s="45"/>
      <x:c r="D27" s="45"/>
      <x:c r="E27" s="45"/>
      <x:c r="F27" s="45"/>
    </x:row>
    <x:row r="28" ht="25" customHeight="1">
      <x:c r="A28" s="45"/>
      <x:c r="B28" s="45"/>
      <x:c r="C28" s="45"/>
      <x:c r="D28" s="45"/>
      <x:c r="E28" s="45"/>
      <x:c r="F28" s="45"/>
    </x:row>
    <x:row r="29" ht="25" customHeight="1">
      <x:c r="A29" s="45"/>
      <x:c r="B29" s="45"/>
      <x:c r="C29" s="45"/>
      <x:c r="D29" s="45"/>
      <x:c r="E29" s="45"/>
      <x:c r="F29" s="45"/>
    </x:row>
    <x:row r="30" ht="25" customHeight="1">
      <x:c r="A30" s="45"/>
      <x:c r="B30" s="45"/>
      <x:c r="C30" s="45"/>
      <x:c r="D30" s="45"/>
      <x:c r="E30" s="45"/>
      <x:c r="F30" s="45"/>
    </x:row>
    <x:row r="31" ht="24" customHeight="1">
      <x:c r="A31" s="4"/>
      <x:c r="B31" s="4"/>
      <x:c r="C31" s="4"/>
      <x:c r="D31" s="4"/>
      <x:c r="E31" s="4"/>
      <x:c r="F31" s="4"/>
    </x:row>
    <x:row r="32" ht="24" customHeight="1">
      <x:c r="A32" s="4"/>
      <x:c r="B32" s="4"/>
      <x:c r="C32" s="4"/>
      <x:c r="D32" s="4"/>
      <x:c r="E32" s="4"/>
      <x:c r="F32" s="4"/>
    </x:row>
    <x:row r="33" ht="24" customHeight="1">
      <x:c r="A33" s="4"/>
      <x:c r="B33" s="4"/>
      <x:c r="C33" s="4"/>
      <x:c r="D33" s="4"/>
      <x:c r="E33" s="4"/>
      <x:c r="F33" s="4"/>
    </x:row>
    <x:row r="34" ht="24" customHeight="1">
      <x:c r="A34" s="4"/>
      <x:c r="B34" s="4"/>
      <x:c r="C34" s="4"/>
      <x:c r="D34" s="4"/>
      <x:c r="E34" s="4"/>
      <x:c r="F34" s="4"/>
    </x:row>
    <x:row r="35" ht="24" customHeight="1">
      <x:c r="A35" s="4"/>
      <x:c r="B35" s="4"/>
      <x:c r="C35" s="4"/>
      <x:c r="D35" s="4"/>
      <x:c r="E35" s="4"/>
      <x:c r="F35" s="4"/>
    </x:row>
    <x:row r="36" ht="24" customHeight="1">
      <x:c r="A36" s="4"/>
      <x:c r="B36" s="4"/>
      <x:c r="C36" s="4"/>
      <x:c r="D36" s="4"/>
      <x:c r="E36" s="4"/>
      <x:c r="F36" s="4"/>
    </x:row>
  </x:sheetData>
  <x:mergeCells>
    <x:mergeCell ref="A1:F2"/>
    <x:mergeCell ref="A3:F4"/>
    <x:mergeCell ref="A6:C7"/>
    <x:mergeCell ref="D6:F7"/>
    <x:mergeCell ref="A8:C9"/>
    <x:mergeCell ref="D8:F9"/>
    <x:mergeCell ref="A10:C11"/>
    <x:mergeCell ref="D10:F11"/>
    <x:mergeCell ref="A12:C13"/>
    <x:mergeCell ref="D12:F13"/>
    <x:mergeCell ref="A14:C15"/>
    <x:mergeCell ref="D14:F15"/>
    <x:mergeCell ref="A16:C17"/>
    <x:mergeCell ref="D16:F17"/>
    <x:mergeCell ref="A18:C19"/>
    <x:mergeCell ref="D18:F19"/>
    <x:mergeCell ref="A25:F30"/>
  </x:mergeCells>
  <x:dataValidations count="2">
    <x:dataValidation type="list" sqref="D14">
      <x:formula1>"Yes,No"</x:formula1>
    </x:dataValidation>
    <x:dataValidation type="list" sqref="D16">
      <x:formula1>"Yes,No"</x:formula1>
    </x:dataValidation>
  </x:dataValidations>
  <x:pageMargins left="0.7" right="0.7" top="0.75" bottom="0.75" header="0.3" footer="0.3"/>
  <x:legacyDrawing xmlns:r="http://schemas.openxmlformats.org/officeDocument/2006/relationships" r:id="R1769ce880ed14da4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5" hidden="0" customWidth="1"/>
    <x:col min="3" max="3" width="18" hidden="0" customWidth="1"/>
    <x:col min="4" max="4" width="18" hidden="0" customWidth="1"/>
    <x:col min="5" max="5" width="37" hidden="0" customWidth="1"/>
    <x:col min="6" max="6" width="21" hidden="0" customWidth="1"/>
    <x:col min="7" max="7" width="15" hidden="0" customWidth="1"/>
  </x:cols>
  <x:sheetData>
    <x:row r="1" ht="26" customHeight="1">
      <x:c r="A1" s="10" t="str">
        <x:v>Name the money already held</x:v>
      </x:c>
      <x:c r="B1" s="10"/>
      <x:c r="C1" s="10"/>
      <x:c r="D1" s="10"/>
      <x:c r="E1" s="10"/>
      <x:c r="F1" s="10"/>
      <x:c r="G1" s="10"/>
    </x:row>
    <x:row r="2" ht="26" customHeight="1">
      <x:c r="A2" s="10"/>
      <x:c r="B2" s="10"/>
      <x:c r="C2" s="10"/>
      <x:c r="D2" s="10"/>
      <x:c r="E2" s="10"/>
      <x:c r="F2" s="10"/>
      <x:c r="G2" s="10"/>
    </x:row>
    <x:row r="3" ht="24" customHeight="1">
      <x:c r="A3" s="16" t="str">
        <x:v>Current balance counts only completed movements through the review date. A planned transfer cannot fund a label.</x:v>
      </x:c>
      <x:c r="B3" s="16"/>
      <x:c r="C3" s="16"/>
      <x:c r="D3" s="16"/>
      <x:c r="E3" s="16"/>
      <x:c r="F3" s="16"/>
      <x:c r="G3" s="16"/>
    </x:row>
    <x:row r="4" ht="24" customHeight="1">
      <x:c r="A4" s="16"/>
      <x:c r="B4" s="16"/>
      <x:c r="C4" s="16"/>
      <x:c r="D4" s="16"/>
      <x:c r="E4" s="16"/>
      <x:c r="F4" s="16"/>
      <x:c r="G4" s="16"/>
    </x:row>
    <x:row r="5" ht="24" customHeight="1">
      <x:c r="A5" s="4"/>
      <x:c r="B5" s="4"/>
      <x:c r="C5" s="4"/>
      <x:c r="D5" s="4"/>
      <x:c r="E5" s="4"/>
      <x:c r="F5" s="4"/>
      <x:c r="G5" s="4"/>
    </x:row>
    <x:row r="6" ht="24" customHeight="1">
      <x:c r="A6" s="4"/>
      <x:c r="B6" s="4"/>
      <x:c r="C6" s="4"/>
      <x:c r="D6" s="4"/>
      <x:c r="E6" s="4"/>
      <x:c r="F6" s="4"/>
      <x:c r="G6" s="4"/>
    </x:row>
    <x:row r="7" ht="40" customHeight="1">
      <x:c r="A7" s="102" t="str">
        <x:v>Purpose</x:v>
      </x:c>
      <x:c r="B7" s="103" t="str">
        <x:v>Job</x:v>
      </x:c>
      <x:c r="C7" s="103" t="str">
        <x:v>Home</x:v>
      </x:c>
      <x:c r="D7" s="103" t="str">
        <x:v>Opening USD</x:v>
      </x:c>
      <x:c r="E7" s="103" t="str">
        <x:v>Source / what is included</x:v>
      </x:c>
      <x:c r="F7" s="103" t="str">
        <x:v>Held now USD</x:v>
      </x:c>
      <x:c r="G7" s="104" t="str">
        <x:v>Check</x:v>
      </x:c>
    </x:row>
    <x:row r="8" ht="66" customHeight="1">
      <x:c r="A8" s="105" t="str">
        <x:v>Annual renewal</x:v>
      </x:c>
      <x:c r="B8" s="106" t="str">
        <x:v>Dated expense</x:v>
      </x:c>
      <x:c r="C8" s="106" t="str">
        <x:v>Savings</x:v>
      </x:c>
      <x:c r="D8" s="107" t="n">
        <x:v>80</x:v>
      </x:c>
      <x:c r="E8" s="106" t="str">
        <x:v>Leo: $480 renewal, $80 already reserved; Chapter 5</x:v>
      </x:c>
      <x:c r="F8" s="108" t="n">
        <x:f>IF(G8="","",IF(OR(G8&lt;&gt;"OK",Setup!$D$22&lt;&gt;"OK",COUNTIF(Movements!$H$8:$H$47,"CHECK")&gt;0),"PENDING",D8+SUMIFS(Movements!$E$8:$E$47,Movements!$D$8:$D$47,A8,Movements!$F$8:$F$47,"Completed",Movements!$H$8:$H$47,"OK")-SUMIFS(Movements!$E$8:$E$47,Movements!$C$8:$C$47,A8,Movements!$F$8:$F$47,"Completed",Movements!$H$8:$H$47,"OK")))</x:f>
        <x:v>80</x:v>
      </x:c>
      <x:c r="G8" s="109" t="str">
        <x:f>IF(COUNTA(A8:E8)=0,"",IF(AND(A8&lt;&gt;"",COUNTIF($A$8:$A$13,A8)=1,OR(B8="Dated expense",B8="Emergency reserve",B8="Checking cushion"),OR(C8="Checking",C8="Savings"),ISNUMBER(D8),D8&gt;=0,E8&lt;&gt;""),"OK","CHECK"))</x:f>
        <x:v>OK</x:v>
      </x:c>
    </x:row>
    <x:row r="9" ht="66" customHeight="1">
      <x:c r="A9" s="105" t="str">
        <x:v>Emergency reserve</x:v>
      </x:c>
      <x:c r="B9" s="106" t="str">
        <x:v>Emergency reserve</x:v>
      </x:c>
      <x:c r="C9" s="106" t="str">
        <x:v>Savings</x:v>
      </x:c>
      <x:c r="D9" s="107" t="n">
        <x:v>200</x:v>
      </x:c>
      <x:c r="E9" s="106" t="str">
        <x:v>Added fictional purpose; not the renewal money</x:v>
      </x:c>
      <x:c r="F9" s="108" t="n">
        <x:f>IF(G9="","",IF(OR(G9&lt;&gt;"OK",Setup!$D$22&lt;&gt;"OK",COUNTIF(Movements!$H$8:$H$47,"CHECK")&gt;0),"PENDING",D9+SUMIFS(Movements!$E$8:$E$47,Movements!$D$8:$D$47,A9,Movements!$F$8:$F$47,"Completed",Movements!$H$8:$H$47,"OK")-SUMIFS(Movements!$E$8:$E$47,Movements!$C$8:$C$47,A9,Movements!$F$8:$F$47,"Completed",Movements!$H$8:$H$47,"OK")))</x:f>
        <x:v>200</x:v>
      </x:c>
      <x:c r="G9" s="109" t="str">
        <x:f>IF(COUNTA(A9:E9)=0,"",IF(AND(A9&lt;&gt;"",COUNTIF($A$8:$A$13,A9)=1,OR(B9="Dated expense",B9="Emergency reserve",B9="Checking cushion"),OR(C9="Checking",C9="Savings"),ISNUMBER(D9),D9&gt;=0,E9&lt;&gt;""),"OK","CHECK"))</x:f>
        <x:v>OK</x:v>
      </x:c>
    </x:row>
    <x:row r="10" ht="66" customHeight="1">
      <x:c r="A10" s="105" t="str">
        <x:v>Checking cushion</x:v>
      </x:c>
      <x:c r="B10" s="106" t="str">
        <x:v>Checking cushion</x:v>
      </x:c>
      <x:c r="C10" s="106" t="str">
        <x:v>Checking</x:v>
      </x:c>
      <x:c r="D10" s="107" t="n">
        <x:v>50</x:v>
      </x:c>
      <x:c r="E10" s="106" t="str">
        <x:v>Added fictional timing purpose; not extra spending</x:v>
      </x:c>
      <x:c r="F10" s="108" t="n">
        <x:f>IF(G10="","",IF(OR(G10&lt;&gt;"OK",Setup!$D$22&lt;&gt;"OK",COUNTIF(Movements!$H$8:$H$47,"CHECK")&gt;0),"PENDING",D10+SUMIFS(Movements!$E$8:$E$47,Movements!$D$8:$D$47,A10,Movements!$F$8:$F$47,"Completed",Movements!$H$8:$H$47,"OK")-SUMIFS(Movements!$E$8:$E$47,Movements!$C$8:$C$47,A10,Movements!$F$8:$F$47,"Completed",Movements!$H$8:$H$47,"OK")))</x:f>
        <x:v>50</x:v>
      </x:c>
      <x:c r="G10" s="109" t="str">
        <x:f>IF(COUNTA(A10:E10)=0,"",IF(AND(A10&lt;&gt;"",COUNTIF($A$8:$A$13,A10)=1,OR(B10="Dated expense",B10="Emergency reserve",B10="Checking cushion"),OR(C10="Checking",C10="Savings"),ISNUMBER(D10),D10&gt;=0,E10&lt;&gt;""),"OK","CHECK"))</x:f>
        <x:v>OK</x:v>
      </x:c>
    </x:row>
    <x:row r="11" ht="66" customHeight="1">
      <x:c r="A11" s="105"/>
      <x:c r="B11" s="106"/>
      <x:c r="C11" s="106"/>
      <x:c r="D11" s="107"/>
      <x:c r="E11" s="106"/>
      <x:c r="F11" s="108" t="str">
        <x:f>IF(G11="","",IF(OR(G11&lt;&gt;"OK",Setup!$D$22&lt;&gt;"OK",COUNTIF(Movements!$H$8:$H$47,"CHECK")&gt;0),"PENDING",D11+SUMIFS(Movements!$E$8:$E$47,Movements!$D$8:$D$47,A11,Movements!$F$8:$F$47,"Completed",Movements!$H$8:$H$47,"OK")-SUMIFS(Movements!$E$8:$E$47,Movements!$C$8:$C$47,A11,Movements!$F$8:$F$47,"Completed",Movements!$H$8:$H$47,"OK")))</x:f>
      </x:c>
      <x:c r="G11" s="109" t="str">
        <x:f>IF(COUNTA(A11:E11)=0,"",IF(AND(A11&lt;&gt;"",COUNTIF($A$8:$A$13,A11)=1,OR(B11="Dated expense",B11="Emergency reserve",B11="Checking cushion"),OR(C11="Checking",C11="Savings"),ISNUMBER(D11),D11&gt;=0,E11&lt;&gt;""),"OK","CHECK"))</x:f>
      </x:c>
    </x:row>
    <x:row r="12" ht="66" customHeight="1">
      <x:c r="A12" s="105"/>
      <x:c r="B12" s="106"/>
      <x:c r="C12" s="106"/>
      <x:c r="D12" s="107"/>
      <x:c r="E12" s="106"/>
      <x:c r="F12" s="108" t="str">
        <x:f>IF(G12="","",IF(OR(G12&lt;&gt;"OK",Setup!$D$22&lt;&gt;"OK",COUNTIF(Movements!$H$8:$H$47,"CHECK")&gt;0),"PENDING",D12+SUMIFS(Movements!$E$8:$E$47,Movements!$D$8:$D$47,A12,Movements!$F$8:$F$47,"Completed",Movements!$H$8:$H$47,"OK")-SUMIFS(Movements!$E$8:$E$47,Movements!$C$8:$C$47,A12,Movements!$F$8:$F$47,"Completed",Movements!$H$8:$H$47,"OK")))</x:f>
      </x:c>
      <x:c r="G12" s="109" t="str">
        <x:f>IF(COUNTA(A12:E12)=0,"",IF(AND(A12&lt;&gt;"",COUNTIF($A$8:$A$13,A12)=1,OR(B12="Dated expense",B12="Emergency reserve",B12="Checking cushion"),OR(C12="Checking",C12="Savings"),ISNUMBER(D12),D12&gt;=0,E12&lt;&gt;""),"OK","CHECK"))</x:f>
      </x:c>
    </x:row>
    <x:row r="13" ht="66" customHeight="1">
      <x:c r="A13" s="110"/>
      <x:c r="B13" s="111"/>
      <x:c r="C13" s="111"/>
      <x:c r="D13" s="112"/>
      <x:c r="E13" s="111"/>
      <x:c r="F13" s="113" t="str">
        <x:f>IF(G13="","",IF(OR(G13&lt;&gt;"OK",Setup!$D$22&lt;&gt;"OK",COUNTIF(Movements!$H$8:$H$47,"CHECK")&gt;0),"PENDING",D13+SUMIFS(Movements!$E$8:$E$47,Movements!$D$8:$D$47,A13,Movements!$F$8:$F$47,"Completed",Movements!$H$8:$H$47,"OK")-SUMIFS(Movements!$E$8:$E$47,Movements!$C$8:$C$47,A13,Movements!$F$8:$F$47,"Completed",Movements!$H$8:$H$47,"OK")))</x:f>
      </x:c>
      <x:c r="G13" s="114" t="str">
        <x:f>IF(COUNTA(A13:E13)=0,"",IF(AND(A13&lt;&gt;"",COUNTIF($A$8:$A$13,A13)=1,OR(B13="Dated expense",B13="Emergency reserve",B13="Checking cushion"),OR(C13="Checking",C13="Savings"),ISNUMBER(D13),D13&gt;=0,E13&lt;&gt;""),"OK","CHECK"))</x:f>
      </x:c>
    </x:row>
    <x:row r="14" ht="24" customHeight="1">
      <x:c r="A14" s="4"/>
      <x:c r="B14" s="4"/>
      <x:c r="C14" s="4"/>
      <x:c r="D14" s="4"/>
      <x:c r="E14" s="4"/>
      <x:c r="F14" s="4"/>
      <x:c r="G14" s="4"/>
    </x:row>
    <x:row r="15" ht="24" customHeight="1">
      <x:c r="A15" s="4"/>
      <x:c r="B15" s="4"/>
      <x:c r="C15" s="4"/>
      <x:c r="D15" s="4"/>
      <x:c r="E15" s="4"/>
      <x:c r="F15" s="4"/>
      <x:c r="G15" s="4"/>
    </x:row>
    <x:row r="16" ht="24" customHeight="1">
      <x:c r="A16" s="4"/>
      <x:c r="B16" s="4"/>
      <x:c r="C16" s="4"/>
      <x:c r="D16" s="4"/>
      <x:c r="E16" s="4"/>
      <x:c r="F16" s="4"/>
      <x:c r="G16" s="4"/>
    </x:row>
    <x:row r="17" ht="25" customHeight="1">
      <x:c r="A17" s="45" t="str">
        <x:v>A negative fund means it used money assigned elsewhere or unassigned cash. Do not erase it with an unexplained adjustment. The Decision page compares all fund labels with supporting account cash. A target is not savings until it is actually funded.</x:v>
      </x:c>
      <x:c r="B17" s="45"/>
      <x:c r="C17" s="45"/>
      <x:c r="D17" s="45"/>
      <x:c r="E17" s="45"/>
      <x:c r="F17" s="45"/>
      <x:c r="G17" s="45"/>
    </x:row>
    <x:row r="18" ht="25" customHeight="1">
      <x:c r="A18" s="45"/>
      <x:c r="B18" s="45"/>
      <x:c r="C18" s="45"/>
      <x:c r="D18" s="45"/>
      <x:c r="E18" s="45"/>
      <x:c r="F18" s="45"/>
      <x:c r="G18" s="45"/>
    </x:row>
    <x:row r="19" ht="25" customHeight="1">
      <x:c r="A19" s="45"/>
      <x:c r="B19" s="45"/>
      <x:c r="C19" s="45"/>
      <x:c r="D19" s="45"/>
      <x:c r="E19" s="45"/>
      <x:c r="F19" s="45"/>
      <x:c r="G19" s="45"/>
    </x:row>
    <x:row r="20" ht="25" customHeight="1">
      <x:c r="A20" s="45"/>
      <x:c r="B20" s="45"/>
      <x:c r="C20" s="45"/>
      <x:c r="D20" s="45"/>
      <x:c r="E20" s="45"/>
      <x:c r="F20" s="45"/>
      <x:c r="G20" s="45"/>
    </x:row>
    <x:row r="21" ht="25" customHeight="1">
      <x:c r="A21" s="45"/>
      <x:c r="B21" s="45"/>
      <x:c r="C21" s="45"/>
      <x:c r="D21" s="45"/>
      <x:c r="E21" s="45"/>
      <x:c r="F21" s="45"/>
      <x:c r="G21" s="45"/>
    </x:row>
    <x:row r="22" ht="24" customHeight="1">
      <x:c r="A22" s="4"/>
      <x:c r="B22" s="4"/>
      <x:c r="C22" s="4"/>
      <x:c r="D22" s="4"/>
      <x:c r="E22" s="4"/>
      <x:c r="F22" s="4"/>
      <x:c r="G22" s="4"/>
    </x:row>
    <x:row r="23" ht="24" customHeight="1">
      <x:c r="A23" s="4"/>
      <x:c r="B23" s="4"/>
      <x:c r="C23" s="4"/>
      <x:c r="D23" s="4"/>
      <x:c r="E23" s="4"/>
      <x:c r="F23" s="4"/>
      <x:c r="G23" s="4"/>
    </x:row>
    <x:row r="24" ht="24" customHeight="1">
      <x:c r="A24" s="4"/>
      <x:c r="B24" s="4"/>
      <x:c r="C24" s="4"/>
      <x:c r="D24" s="4"/>
      <x:c r="E24" s="4"/>
      <x:c r="F24" s="4"/>
      <x:c r="G24" s="4"/>
    </x:row>
    <x:row r="25" ht="24" customHeight="1">
      <x:c r="A25" s="4"/>
      <x:c r="B25" s="4"/>
      <x:c r="C25" s="4"/>
      <x:c r="D25" s="4"/>
      <x:c r="E25" s="4"/>
      <x:c r="F25" s="4"/>
      <x:c r="G25" s="4"/>
    </x:row>
    <x:row r="26" ht="24" customHeight="1">
      <x:c r="A26" s="4"/>
      <x:c r="B26" s="4"/>
      <x:c r="C26" s="4"/>
      <x:c r="D26" s="4"/>
      <x:c r="E26" s="4"/>
      <x:c r="F26" s="4"/>
      <x:c r="G26" s="4"/>
    </x:row>
    <x:row r="27" ht="24" customHeight="1">
      <x:c r="A27" s="4"/>
      <x:c r="B27" s="4"/>
      <x:c r="C27" s="4"/>
      <x:c r="D27" s="4"/>
      <x:c r="E27" s="4"/>
      <x:c r="F27" s="4"/>
      <x:c r="G27" s="4"/>
    </x:row>
    <x:row r="28" ht="24" customHeight="1">
      <x:c r="A28" s="4"/>
      <x:c r="B28" s="4"/>
      <x:c r="C28" s="4"/>
      <x:c r="D28" s="4"/>
      <x:c r="E28" s="4"/>
      <x:c r="F28" s="4"/>
      <x:c r="G28" s="4"/>
    </x:row>
    <x:row r="29" ht="24" customHeight="1">
      <x:c r="A29" s="4"/>
      <x:c r="B29" s="4"/>
      <x:c r="C29" s="4"/>
      <x:c r="D29" s="4"/>
      <x:c r="E29" s="4"/>
      <x:c r="F29" s="4"/>
      <x:c r="G29" s="4"/>
    </x:row>
    <x:row r="30" ht="24" customHeight="1">
      <x:c r="A30" s="4"/>
      <x:c r="B30" s="4"/>
      <x:c r="C30" s="4"/>
      <x:c r="D30" s="4"/>
      <x:c r="E30" s="4"/>
      <x:c r="F30" s="4"/>
      <x:c r="G30" s="4"/>
    </x:row>
    <x:row r="31" ht="24" customHeight="1">
      <x:c r="A31" s="4"/>
      <x:c r="B31" s="4"/>
      <x:c r="C31" s="4"/>
      <x:c r="D31" s="4"/>
      <x:c r="E31" s="4"/>
      <x:c r="F31" s="4"/>
      <x:c r="G31" s="4"/>
    </x:row>
    <x:row r="32" ht="24" customHeight="1">
      <x:c r="A32" s="4"/>
      <x:c r="B32" s="4"/>
      <x:c r="C32" s="4"/>
      <x:c r="D32" s="4"/>
      <x:c r="E32" s="4"/>
      <x:c r="F32" s="4"/>
      <x:c r="G32" s="4"/>
    </x:row>
    <x:row r="33" ht="24" customHeight="1">
      <x:c r="A33" s="4"/>
      <x:c r="B33" s="4"/>
      <x:c r="C33" s="4"/>
      <x:c r="D33" s="4"/>
      <x:c r="E33" s="4"/>
      <x:c r="F33" s="4"/>
      <x:c r="G33" s="4"/>
    </x:row>
  </x:sheetData>
  <x:mergeCells>
    <x:mergeCell ref="A1:G2"/>
    <x:mergeCell ref="A3:G4"/>
    <x:mergeCell ref="A17:G21"/>
  </x:mergeCells>
  <x:conditionalFormatting sqref="F8:F13">
    <x:cfRule type="cellIs" dxfId="0" priority="1" operator="lessThan">
      <x:formula>0</x:formula>
    </x:cfRule>
  </x:conditionalFormatting>
  <x:dataValidations count="12">
    <x:dataValidation type="list" sqref="B8">
      <x:formula1>"Dated expense,Emergency reserve,Checking cushion"</x:formula1>
    </x:dataValidation>
    <x:dataValidation type="list" sqref="C8">
      <x:formula1>"Checking,Savings"</x:formula1>
    </x:dataValidation>
    <x:dataValidation type="list" sqref="B9">
      <x:formula1>"Dated expense,Emergency reserve,Checking cushion"</x:formula1>
    </x:dataValidation>
    <x:dataValidation type="list" sqref="C9">
      <x:formula1>"Checking,Savings"</x:formula1>
    </x:dataValidation>
    <x:dataValidation type="list" sqref="B10">
      <x:formula1>"Dated expense,Emergency reserve,Checking cushion"</x:formula1>
    </x:dataValidation>
    <x:dataValidation type="list" sqref="C10">
      <x:formula1>"Checking,Savings"</x:formula1>
    </x:dataValidation>
    <x:dataValidation type="list" sqref="B11">
      <x:formula1>"Dated expense,Emergency reserve,Checking cushion"</x:formula1>
    </x:dataValidation>
    <x:dataValidation type="list" sqref="C11">
      <x:formula1>"Checking,Savings"</x:formula1>
    </x:dataValidation>
    <x:dataValidation type="list" sqref="B12">
      <x:formula1>"Dated expense,Emergency reserve,Checking cushion"</x:formula1>
    </x:dataValidation>
    <x:dataValidation type="list" sqref="C12">
      <x:formula1>"Checking,Savings"</x:formula1>
    </x:dataValidation>
    <x:dataValidation type="list" sqref="B13">
      <x:formula1>"Dated expense,Emergency reserve,Checking cushion"</x:formula1>
    </x:dataValidation>
    <x:dataValidation type="list" sqref="C13">
      <x:formula1>"Checking,Savings"</x:formula1>
    </x:dataValidation>
  </x:dataValidations>
  <x:pageMargins left="0.7" right="0.7" top="0.75" bottom="0.75" header="0.3" footer="0.3"/>
  <x:legacyDrawing xmlns:r="http://schemas.openxmlformats.org/officeDocument/2006/relationships" r:id="R1a7024a8ae764c0b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0" hidden="0" customWidth="1"/>
    <x:col min="3" max="3" width="25" hidden="0" customWidth="1"/>
    <x:col min="4" max="4" width="25" hidden="0" customWidth="1"/>
    <x:col min="5" max="5" width="17" hidden="0" customWidth="1"/>
    <x:col min="6" max="6" width="18" hidden="0" customWidth="1"/>
    <x:col min="7" max="7" width="40" hidden="0" customWidth="1"/>
    <x:col min="8" max="8" width="14" hidden="0" customWidth="1"/>
  </x:cols>
  <x:sheetData>
    <x:row r="1" ht="26" customHeight="1">
      <x:c r="A1" s="10" t="str">
        <x:v>Record a contribution, use or reassignment</x:v>
      </x:c>
      <x:c r="B1" s="10"/>
      <x:c r="C1" s="10"/>
      <x:c r="D1" s="10"/>
      <x:c r="E1" s="10"/>
      <x:c r="F1" s="10"/>
      <x:c r="G1" s="10"/>
      <x:c r="H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</x:row>
    <x:row r="3" ht="24" customHeight="1">
      <x:c r="A3" s="16" t="str">
        <x:v>Completed means actual cash supports it. Planned rows are notes only: enter future funding in Funding dates, where it is counted once.</x:v>
      </x:c>
      <x:c r="B3" s="16"/>
      <x:c r="C3" s="16"/>
      <x:c r="D3" s="16"/>
      <x:c r="E3" s="16"/>
      <x:c r="F3" s="16"/>
      <x:c r="G3" s="16"/>
      <x:c r="H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24" customHeight="1">
      <x:c r="A6" s="4"/>
      <x:c r="B6" s="4"/>
      <x:c r="C6" s="4"/>
      <x:c r="D6" s="4"/>
      <x:c r="E6" s="4"/>
      <x:c r="F6" s="4"/>
      <x:c r="G6" s="4"/>
      <x:c r="H6" s="4"/>
    </x:row>
    <x:row r="7" ht="40" customHeight="1">
      <x:c r="A7" s="102" t="str">
        <x:v>Date</x:v>
      </x:c>
      <x:c r="B7" s="103" t="str">
        <x:v>Movement</x:v>
      </x:c>
      <x:c r="C7" s="103" t="str">
        <x:v>From purpose</x:v>
      </x:c>
      <x:c r="D7" s="103" t="str">
        <x:v>To purpose</x:v>
      </x:c>
      <x:c r="E7" s="103" t="str">
        <x:v>USD</x:v>
      </x:c>
      <x:c r="F7" s="103" t="str">
        <x:v>State</x:v>
      </x:c>
      <x:c r="G7" s="103" t="str">
        <x:v>Evidence / note</x:v>
      </x:c>
      <x:c r="H7" s="104" t="str">
        <x:v>Check</x:v>
      </x:c>
    </x:row>
    <x:row r="8" ht="44" customHeight="1">
      <x:c r="A8" s="128" t="n">
        <x:v>46433</x:v>
      </x:c>
      <x:c r="B8" s="106" t="str">
        <x:v>Addition</x:v>
      </x:c>
      <x:c r="C8" s="106"/>
      <x:c r="D8" s="106" t="str">
        <x:v>Annual renewal</x:v>
      </x:c>
      <x:c r="E8" s="107" t="n">
        <x:v>100</x:v>
      </x:c>
      <x:c r="F8" s="106" t="str">
        <x:v>Planned</x:v>
      </x:c>
      <x:c r="G8" s="106" t="str">
        <x:v>Intended, NOT held yet; also scheduled in Funding dates. Counted in projection only there.</x:v>
      </x:c>
      <x:c r="H8" s="109" t="str">
        <x:f>IF(COUNTA(A8:G8)=0,"",IF(F8="Canceled","EXCLUDED",IF(AND(ISNUMBER(A8),ISNUMBER(Setup!$D$8),A8&gt;=Setup!$D$8,OR(F8="Planned",AND(F8="Completed",A8&lt;=Setup!$D$6)),ISNUMBER(E8),E8&gt;=0,G8&lt;&gt;"",OR(AND(B8="Addition",C8="",COUNTIF(Funds!$A$8:$A$13,D8)=1,D8&lt;&gt;""),AND(B8="Use",D8="",COUNTIF(Funds!$A$8:$A$13,C8)=1,C8&lt;&gt;""),AND(B8="Reassign",C8&lt;&gt;D8,C8&lt;&gt;"",D8&lt;&gt;"",COUNTIF(Funds!$A$8:$A$13,C8)=1,COUNTIF(Funds!$A$8:$A$13,D8)=1))),"OK","CHECK")))</x:f>
        <x:v>OK</x:v>
      </x:c>
    </x:row>
    <x:row r="9" ht="44" customHeight="1">
      <x:c r="A9" s="128"/>
      <x:c r="B9" s="106"/>
      <x:c r="C9" s="106"/>
      <x:c r="D9" s="106"/>
      <x:c r="E9" s="107"/>
      <x:c r="F9" s="106"/>
      <x:c r="G9" s="106"/>
      <x:c r="H9" s="109" t="str">
        <x:f>IF(COUNTA(A9:G9)=0,"",IF(F9="Canceled","EXCLUDED",IF(AND(ISNUMBER(A9),ISNUMBER(Setup!$D$8),A9&gt;=Setup!$D$8,OR(F9="Planned",AND(F9="Completed",A9&lt;=Setup!$D$6)),ISNUMBER(E9),E9&gt;=0,G9&lt;&gt;"",OR(AND(B9="Addition",C9="",COUNTIF(Funds!$A$8:$A$13,D9)=1,D9&lt;&gt;""),AND(B9="Use",D9="",COUNTIF(Funds!$A$8:$A$13,C9)=1,C9&lt;&gt;""),AND(B9="Reassign",C9&lt;&gt;D9,C9&lt;&gt;"",D9&lt;&gt;"",COUNTIF(Funds!$A$8:$A$13,C9)=1,COUNTIF(Funds!$A$8:$A$13,D9)=1))),"OK","CHECK")))</x:f>
      </x:c>
    </x:row>
    <x:row r="10" ht="44" customHeight="1">
      <x:c r="A10" s="128"/>
      <x:c r="B10" s="106"/>
      <x:c r="C10" s="106"/>
      <x:c r="D10" s="106"/>
      <x:c r="E10" s="107"/>
      <x:c r="F10" s="106"/>
      <x:c r="G10" s="106"/>
      <x:c r="H10" s="109" t="str">
        <x:f>IF(COUNTA(A10:G10)=0,"",IF(F10="Canceled","EXCLUDED",IF(AND(ISNUMBER(A10),ISNUMBER(Setup!$D$8),A10&gt;=Setup!$D$8,OR(F10="Planned",AND(F10="Completed",A10&lt;=Setup!$D$6)),ISNUMBER(E10),E10&gt;=0,G10&lt;&gt;"",OR(AND(B10="Addition",C10="",COUNTIF(Funds!$A$8:$A$13,D10)=1,D10&lt;&gt;""),AND(B10="Use",D10="",COUNTIF(Funds!$A$8:$A$13,C10)=1,C10&lt;&gt;""),AND(B10="Reassign",C10&lt;&gt;D10,C10&lt;&gt;"",D10&lt;&gt;"",COUNTIF(Funds!$A$8:$A$13,C10)=1,COUNTIF(Funds!$A$8:$A$13,D10)=1))),"OK","CHECK")))</x:f>
      </x:c>
    </x:row>
    <x:row r="11" ht="44" customHeight="1">
      <x:c r="A11" s="128"/>
      <x:c r="B11" s="106"/>
      <x:c r="C11" s="106"/>
      <x:c r="D11" s="106"/>
      <x:c r="E11" s="107"/>
      <x:c r="F11" s="106"/>
      <x:c r="G11" s="106"/>
      <x:c r="H11" s="109" t="str">
        <x:f>IF(COUNTA(A11:G11)=0,"",IF(F11="Canceled","EXCLUDED",IF(AND(ISNUMBER(A11),ISNUMBER(Setup!$D$8),A11&gt;=Setup!$D$8,OR(F11="Planned",AND(F11="Completed",A11&lt;=Setup!$D$6)),ISNUMBER(E11),E11&gt;=0,G11&lt;&gt;"",OR(AND(B11="Addition",C11="",COUNTIF(Funds!$A$8:$A$13,D11)=1,D11&lt;&gt;""),AND(B11="Use",D11="",COUNTIF(Funds!$A$8:$A$13,C11)=1,C11&lt;&gt;""),AND(B11="Reassign",C11&lt;&gt;D11,C11&lt;&gt;"",D11&lt;&gt;"",COUNTIF(Funds!$A$8:$A$13,C11)=1,COUNTIF(Funds!$A$8:$A$13,D11)=1))),"OK","CHECK")))</x:f>
      </x:c>
    </x:row>
    <x:row r="12" ht="44" customHeight="1">
      <x:c r="A12" s="128"/>
      <x:c r="B12" s="106"/>
      <x:c r="C12" s="106"/>
      <x:c r="D12" s="106"/>
      <x:c r="E12" s="107"/>
      <x:c r="F12" s="106"/>
      <x:c r="G12" s="106"/>
      <x:c r="H12" s="109" t="str">
        <x:f>IF(COUNTA(A12:G12)=0,"",IF(F12="Canceled","EXCLUDED",IF(AND(ISNUMBER(A12),ISNUMBER(Setup!$D$8),A12&gt;=Setup!$D$8,OR(F12="Planned",AND(F12="Completed",A12&lt;=Setup!$D$6)),ISNUMBER(E12),E12&gt;=0,G12&lt;&gt;"",OR(AND(B12="Addition",C12="",COUNTIF(Funds!$A$8:$A$13,D12)=1,D12&lt;&gt;""),AND(B12="Use",D12="",COUNTIF(Funds!$A$8:$A$13,C12)=1,C12&lt;&gt;""),AND(B12="Reassign",C12&lt;&gt;D12,C12&lt;&gt;"",D12&lt;&gt;"",COUNTIF(Funds!$A$8:$A$13,C12)=1,COUNTIF(Funds!$A$8:$A$13,D12)=1))),"OK","CHECK")))</x:f>
      </x:c>
    </x:row>
    <x:row r="13" ht="44" customHeight="1">
      <x:c r="A13" s="128"/>
      <x:c r="B13" s="106"/>
      <x:c r="C13" s="106"/>
      <x:c r="D13" s="106"/>
      <x:c r="E13" s="107"/>
      <x:c r="F13" s="106"/>
      <x:c r="G13" s="106"/>
      <x:c r="H13" s="109" t="str">
        <x:f>IF(COUNTA(A13:G13)=0,"",IF(F13="Canceled","EXCLUDED",IF(AND(ISNUMBER(A13),ISNUMBER(Setup!$D$8),A13&gt;=Setup!$D$8,OR(F13="Planned",AND(F13="Completed",A13&lt;=Setup!$D$6)),ISNUMBER(E13),E13&gt;=0,G13&lt;&gt;"",OR(AND(B13="Addition",C13="",COUNTIF(Funds!$A$8:$A$13,D13)=1,D13&lt;&gt;""),AND(B13="Use",D13="",COUNTIF(Funds!$A$8:$A$13,C13)=1,C13&lt;&gt;""),AND(B13="Reassign",C13&lt;&gt;D13,C13&lt;&gt;"",D13&lt;&gt;"",COUNTIF(Funds!$A$8:$A$13,C13)=1,COUNTIF(Funds!$A$8:$A$13,D13)=1))),"OK","CHECK")))</x:f>
      </x:c>
    </x:row>
    <x:row r="14" ht="44" customHeight="1">
      <x:c r="A14" s="128"/>
      <x:c r="B14" s="106"/>
      <x:c r="C14" s="106"/>
      <x:c r="D14" s="106"/>
      <x:c r="E14" s="107"/>
      <x:c r="F14" s="106"/>
      <x:c r="G14" s="106"/>
      <x:c r="H14" s="109" t="str">
        <x:f>IF(COUNTA(A14:G14)=0,"",IF(F14="Canceled","EXCLUDED",IF(AND(ISNUMBER(A14),ISNUMBER(Setup!$D$8),A14&gt;=Setup!$D$8,OR(F14="Planned",AND(F14="Completed",A14&lt;=Setup!$D$6)),ISNUMBER(E14),E14&gt;=0,G14&lt;&gt;"",OR(AND(B14="Addition",C14="",COUNTIF(Funds!$A$8:$A$13,D14)=1,D14&lt;&gt;""),AND(B14="Use",D14="",COUNTIF(Funds!$A$8:$A$13,C14)=1,C14&lt;&gt;""),AND(B14="Reassign",C14&lt;&gt;D14,C14&lt;&gt;"",D14&lt;&gt;"",COUNTIF(Funds!$A$8:$A$13,C14)=1,COUNTIF(Funds!$A$8:$A$13,D14)=1))),"OK","CHECK")))</x:f>
      </x:c>
    </x:row>
    <x:row r="15" ht="44" customHeight="1">
      <x:c r="A15" s="128"/>
      <x:c r="B15" s="106"/>
      <x:c r="C15" s="106"/>
      <x:c r="D15" s="106"/>
      <x:c r="E15" s="107"/>
      <x:c r="F15" s="106"/>
      <x:c r="G15" s="106"/>
      <x:c r="H15" s="109" t="str">
        <x:f>IF(COUNTA(A15:G15)=0,"",IF(F15="Canceled","EXCLUDED",IF(AND(ISNUMBER(A15),ISNUMBER(Setup!$D$8),A15&gt;=Setup!$D$8,OR(F15="Planned",AND(F15="Completed",A15&lt;=Setup!$D$6)),ISNUMBER(E15),E15&gt;=0,G15&lt;&gt;"",OR(AND(B15="Addition",C15="",COUNTIF(Funds!$A$8:$A$13,D15)=1,D15&lt;&gt;""),AND(B15="Use",D15="",COUNTIF(Funds!$A$8:$A$13,C15)=1,C15&lt;&gt;""),AND(B15="Reassign",C15&lt;&gt;D15,C15&lt;&gt;"",D15&lt;&gt;"",COUNTIF(Funds!$A$8:$A$13,C15)=1,COUNTIF(Funds!$A$8:$A$13,D15)=1))),"OK","CHECK")))</x:f>
      </x:c>
    </x:row>
    <x:row r="16" ht="44" customHeight="1">
      <x:c r="A16" s="128"/>
      <x:c r="B16" s="106"/>
      <x:c r="C16" s="106"/>
      <x:c r="D16" s="106"/>
      <x:c r="E16" s="107"/>
      <x:c r="F16" s="106"/>
      <x:c r="G16" s="106"/>
      <x:c r="H16" s="109" t="str">
        <x:f>IF(COUNTA(A16:G16)=0,"",IF(F16="Canceled","EXCLUDED",IF(AND(ISNUMBER(A16),ISNUMBER(Setup!$D$8),A16&gt;=Setup!$D$8,OR(F16="Planned",AND(F16="Completed",A16&lt;=Setup!$D$6)),ISNUMBER(E16),E16&gt;=0,G16&lt;&gt;"",OR(AND(B16="Addition",C16="",COUNTIF(Funds!$A$8:$A$13,D16)=1,D16&lt;&gt;""),AND(B16="Use",D16="",COUNTIF(Funds!$A$8:$A$13,C16)=1,C16&lt;&gt;""),AND(B16="Reassign",C16&lt;&gt;D16,C16&lt;&gt;"",D16&lt;&gt;"",COUNTIF(Funds!$A$8:$A$13,C16)=1,COUNTIF(Funds!$A$8:$A$13,D16)=1))),"OK","CHECK")))</x:f>
      </x:c>
    </x:row>
    <x:row r="17" ht="44" customHeight="1">
      <x:c r="A17" s="128"/>
      <x:c r="B17" s="106"/>
      <x:c r="C17" s="106"/>
      <x:c r="D17" s="106"/>
      <x:c r="E17" s="107"/>
      <x:c r="F17" s="106"/>
      <x:c r="G17" s="106"/>
      <x:c r="H17" s="109" t="str">
        <x:f>IF(COUNTA(A17:G17)=0,"",IF(F17="Canceled","EXCLUDED",IF(AND(ISNUMBER(A17),ISNUMBER(Setup!$D$8),A17&gt;=Setup!$D$8,OR(F17="Planned",AND(F17="Completed",A17&lt;=Setup!$D$6)),ISNUMBER(E17),E17&gt;=0,G17&lt;&gt;"",OR(AND(B17="Addition",C17="",COUNTIF(Funds!$A$8:$A$13,D17)=1,D17&lt;&gt;""),AND(B17="Use",D17="",COUNTIF(Funds!$A$8:$A$13,C17)=1,C17&lt;&gt;""),AND(B17="Reassign",C17&lt;&gt;D17,C17&lt;&gt;"",D17&lt;&gt;"",COUNTIF(Funds!$A$8:$A$13,C17)=1,COUNTIF(Funds!$A$8:$A$13,D17)=1))),"OK","CHECK")))</x:f>
      </x:c>
    </x:row>
    <x:row r="18" ht="44" customHeight="1">
      <x:c r="A18" s="128"/>
      <x:c r="B18" s="106"/>
      <x:c r="C18" s="106"/>
      <x:c r="D18" s="106"/>
      <x:c r="E18" s="107"/>
      <x:c r="F18" s="106"/>
      <x:c r="G18" s="106"/>
      <x:c r="H18" s="109" t="str">
        <x:f>IF(COUNTA(A18:G18)=0,"",IF(F18="Canceled","EXCLUDED",IF(AND(ISNUMBER(A18),ISNUMBER(Setup!$D$8),A18&gt;=Setup!$D$8,OR(F18="Planned",AND(F18="Completed",A18&lt;=Setup!$D$6)),ISNUMBER(E18),E18&gt;=0,G18&lt;&gt;"",OR(AND(B18="Addition",C18="",COUNTIF(Funds!$A$8:$A$13,D18)=1,D18&lt;&gt;""),AND(B18="Use",D18="",COUNTIF(Funds!$A$8:$A$13,C18)=1,C18&lt;&gt;""),AND(B18="Reassign",C18&lt;&gt;D18,C18&lt;&gt;"",D18&lt;&gt;"",COUNTIF(Funds!$A$8:$A$13,C18)=1,COUNTIF(Funds!$A$8:$A$13,D18)=1))),"OK","CHECK")))</x:f>
      </x:c>
    </x:row>
    <x:row r="19" ht="44" customHeight="1">
      <x:c r="A19" s="128"/>
      <x:c r="B19" s="106"/>
      <x:c r="C19" s="106"/>
      <x:c r="D19" s="106"/>
      <x:c r="E19" s="107"/>
      <x:c r="F19" s="106"/>
      <x:c r="G19" s="106"/>
      <x:c r="H19" s="109" t="str">
        <x:f>IF(COUNTA(A19:G19)=0,"",IF(F19="Canceled","EXCLUDED",IF(AND(ISNUMBER(A19),ISNUMBER(Setup!$D$8),A19&gt;=Setup!$D$8,OR(F19="Planned",AND(F19="Completed",A19&lt;=Setup!$D$6)),ISNUMBER(E19),E19&gt;=0,G19&lt;&gt;"",OR(AND(B19="Addition",C19="",COUNTIF(Funds!$A$8:$A$13,D19)=1,D19&lt;&gt;""),AND(B19="Use",D19="",COUNTIF(Funds!$A$8:$A$13,C19)=1,C19&lt;&gt;""),AND(B19="Reassign",C19&lt;&gt;D19,C19&lt;&gt;"",D19&lt;&gt;"",COUNTIF(Funds!$A$8:$A$13,C19)=1,COUNTIF(Funds!$A$8:$A$13,D19)=1))),"OK","CHECK")))</x:f>
      </x:c>
    </x:row>
    <x:row r="20" ht="44" customHeight="1">
      <x:c r="A20" s="128"/>
      <x:c r="B20" s="106"/>
      <x:c r="C20" s="106"/>
      <x:c r="D20" s="106"/>
      <x:c r="E20" s="107"/>
      <x:c r="F20" s="106"/>
      <x:c r="G20" s="106"/>
      <x:c r="H20" s="109" t="str">
        <x:f>IF(COUNTA(A20:G20)=0,"",IF(F20="Canceled","EXCLUDED",IF(AND(ISNUMBER(A20),ISNUMBER(Setup!$D$8),A20&gt;=Setup!$D$8,OR(F20="Planned",AND(F20="Completed",A20&lt;=Setup!$D$6)),ISNUMBER(E20),E20&gt;=0,G20&lt;&gt;"",OR(AND(B20="Addition",C20="",COUNTIF(Funds!$A$8:$A$13,D20)=1,D20&lt;&gt;""),AND(B20="Use",D20="",COUNTIF(Funds!$A$8:$A$13,C20)=1,C20&lt;&gt;""),AND(B20="Reassign",C20&lt;&gt;D20,C20&lt;&gt;"",D20&lt;&gt;"",COUNTIF(Funds!$A$8:$A$13,C20)=1,COUNTIF(Funds!$A$8:$A$13,D20)=1))),"OK","CHECK")))</x:f>
      </x:c>
    </x:row>
    <x:row r="21" ht="44" customHeight="1">
      <x:c r="A21" s="128"/>
      <x:c r="B21" s="106"/>
      <x:c r="C21" s="106"/>
      <x:c r="D21" s="106"/>
      <x:c r="E21" s="107"/>
      <x:c r="F21" s="106"/>
      <x:c r="G21" s="106"/>
      <x:c r="H21" s="109" t="str">
        <x:f>IF(COUNTA(A21:G21)=0,"",IF(F21="Canceled","EXCLUDED",IF(AND(ISNUMBER(A21),ISNUMBER(Setup!$D$8),A21&gt;=Setup!$D$8,OR(F21="Planned",AND(F21="Completed",A21&lt;=Setup!$D$6)),ISNUMBER(E21),E21&gt;=0,G21&lt;&gt;"",OR(AND(B21="Addition",C21="",COUNTIF(Funds!$A$8:$A$13,D21)=1,D21&lt;&gt;""),AND(B21="Use",D21="",COUNTIF(Funds!$A$8:$A$13,C21)=1,C21&lt;&gt;""),AND(B21="Reassign",C21&lt;&gt;D21,C21&lt;&gt;"",D21&lt;&gt;"",COUNTIF(Funds!$A$8:$A$13,C21)=1,COUNTIF(Funds!$A$8:$A$13,D21)=1))),"OK","CHECK")))</x:f>
      </x:c>
    </x:row>
    <x:row r="22" ht="44" customHeight="1">
      <x:c r="A22" s="128"/>
      <x:c r="B22" s="106"/>
      <x:c r="C22" s="106"/>
      <x:c r="D22" s="106"/>
      <x:c r="E22" s="107"/>
      <x:c r="F22" s="106"/>
      <x:c r="G22" s="106"/>
      <x:c r="H22" s="109" t="str">
        <x:f>IF(COUNTA(A22:G22)=0,"",IF(F22="Canceled","EXCLUDED",IF(AND(ISNUMBER(A22),ISNUMBER(Setup!$D$8),A22&gt;=Setup!$D$8,OR(F22="Planned",AND(F22="Completed",A22&lt;=Setup!$D$6)),ISNUMBER(E22),E22&gt;=0,G22&lt;&gt;"",OR(AND(B22="Addition",C22="",COUNTIF(Funds!$A$8:$A$13,D22)=1,D22&lt;&gt;""),AND(B22="Use",D22="",COUNTIF(Funds!$A$8:$A$13,C22)=1,C22&lt;&gt;""),AND(B22="Reassign",C22&lt;&gt;D22,C22&lt;&gt;"",D22&lt;&gt;"",COUNTIF(Funds!$A$8:$A$13,C22)=1,COUNTIF(Funds!$A$8:$A$13,D22)=1))),"OK","CHECK")))</x:f>
      </x:c>
    </x:row>
    <x:row r="23" ht="44" customHeight="1">
      <x:c r="A23" s="128"/>
      <x:c r="B23" s="106"/>
      <x:c r="C23" s="106"/>
      <x:c r="D23" s="106"/>
      <x:c r="E23" s="107"/>
      <x:c r="F23" s="106"/>
      <x:c r="G23" s="106"/>
      <x:c r="H23" s="109" t="str">
        <x:f>IF(COUNTA(A23:G23)=0,"",IF(F23="Canceled","EXCLUDED",IF(AND(ISNUMBER(A23),ISNUMBER(Setup!$D$8),A23&gt;=Setup!$D$8,OR(F23="Planned",AND(F23="Completed",A23&lt;=Setup!$D$6)),ISNUMBER(E23),E23&gt;=0,G23&lt;&gt;"",OR(AND(B23="Addition",C23="",COUNTIF(Funds!$A$8:$A$13,D23)=1,D23&lt;&gt;""),AND(B23="Use",D23="",COUNTIF(Funds!$A$8:$A$13,C23)=1,C23&lt;&gt;""),AND(B23="Reassign",C23&lt;&gt;D23,C23&lt;&gt;"",D23&lt;&gt;"",COUNTIF(Funds!$A$8:$A$13,C23)=1,COUNTIF(Funds!$A$8:$A$13,D23)=1))),"OK","CHECK")))</x:f>
      </x:c>
    </x:row>
    <x:row r="24" ht="44" customHeight="1">
      <x:c r="A24" s="128"/>
      <x:c r="B24" s="106"/>
      <x:c r="C24" s="106"/>
      <x:c r="D24" s="106"/>
      <x:c r="E24" s="107"/>
      <x:c r="F24" s="106"/>
      <x:c r="G24" s="106"/>
      <x:c r="H24" s="109" t="str">
        <x:f>IF(COUNTA(A24:G24)=0,"",IF(F24="Canceled","EXCLUDED",IF(AND(ISNUMBER(A24),ISNUMBER(Setup!$D$8),A24&gt;=Setup!$D$8,OR(F24="Planned",AND(F24="Completed",A24&lt;=Setup!$D$6)),ISNUMBER(E24),E24&gt;=0,G24&lt;&gt;"",OR(AND(B24="Addition",C24="",COUNTIF(Funds!$A$8:$A$13,D24)=1,D24&lt;&gt;""),AND(B24="Use",D24="",COUNTIF(Funds!$A$8:$A$13,C24)=1,C24&lt;&gt;""),AND(B24="Reassign",C24&lt;&gt;D24,C24&lt;&gt;"",D24&lt;&gt;"",COUNTIF(Funds!$A$8:$A$13,C24)=1,COUNTIF(Funds!$A$8:$A$13,D24)=1))),"OK","CHECK")))</x:f>
      </x:c>
    </x:row>
    <x:row r="25" ht="44" customHeight="1">
      <x:c r="A25" s="128"/>
      <x:c r="B25" s="106"/>
      <x:c r="C25" s="106"/>
      <x:c r="D25" s="106"/>
      <x:c r="E25" s="107"/>
      <x:c r="F25" s="106"/>
      <x:c r="G25" s="106"/>
      <x:c r="H25" s="109" t="str">
        <x:f>IF(COUNTA(A25:G25)=0,"",IF(F25="Canceled","EXCLUDED",IF(AND(ISNUMBER(A25),ISNUMBER(Setup!$D$8),A25&gt;=Setup!$D$8,OR(F25="Planned",AND(F25="Completed",A25&lt;=Setup!$D$6)),ISNUMBER(E25),E25&gt;=0,G25&lt;&gt;"",OR(AND(B25="Addition",C25="",COUNTIF(Funds!$A$8:$A$13,D25)=1,D25&lt;&gt;""),AND(B25="Use",D25="",COUNTIF(Funds!$A$8:$A$13,C25)=1,C25&lt;&gt;""),AND(B25="Reassign",C25&lt;&gt;D25,C25&lt;&gt;"",D25&lt;&gt;"",COUNTIF(Funds!$A$8:$A$13,C25)=1,COUNTIF(Funds!$A$8:$A$13,D25)=1))),"OK","CHECK")))</x:f>
      </x:c>
    </x:row>
    <x:row r="26" ht="44" customHeight="1">
      <x:c r="A26" s="128"/>
      <x:c r="B26" s="106"/>
      <x:c r="C26" s="106"/>
      <x:c r="D26" s="106"/>
      <x:c r="E26" s="107"/>
      <x:c r="F26" s="106"/>
      <x:c r="G26" s="106"/>
      <x:c r="H26" s="109" t="str">
        <x:f>IF(COUNTA(A26:G26)=0,"",IF(F26="Canceled","EXCLUDED",IF(AND(ISNUMBER(A26),ISNUMBER(Setup!$D$8),A26&gt;=Setup!$D$8,OR(F26="Planned",AND(F26="Completed",A26&lt;=Setup!$D$6)),ISNUMBER(E26),E26&gt;=0,G26&lt;&gt;"",OR(AND(B26="Addition",C26="",COUNTIF(Funds!$A$8:$A$13,D26)=1,D26&lt;&gt;""),AND(B26="Use",D26="",COUNTIF(Funds!$A$8:$A$13,C26)=1,C26&lt;&gt;""),AND(B26="Reassign",C26&lt;&gt;D26,C26&lt;&gt;"",D26&lt;&gt;"",COUNTIF(Funds!$A$8:$A$13,C26)=1,COUNTIF(Funds!$A$8:$A$13,D26)=1))),"OK","CHECK")))</x:f>
      </x:c>
    </x:row>
    <x:row r="27" ht="44" customHeight="1">
      <x:c r="A27" s="128"/>
      <x:c r="B27" s="106"/>
      <x:c r="C27" s="106"/>
      <x:c r="D27" s="106"/>
      <x:c r="E27" s="107"/>
      <x:c r="F27" s="106"/>
      <x:c r="G27" s="106"/>
      <x:c r="H27" s="109" t="str">
        <x:f>IF(COUNTA(A27:G27)=0,"",IF(F27="Canceled","EXCLUDED",IF(AND(ISNUMBER(A27),ISNUMBER(Setup!$D$8),A27&gt;=Setup!$D$8,OR(F27="Planned",AND(F27="Completed",A27&lt;=Setup!$D$6)),ISNUMBER(E27),E27&gt;=0,G27&lt;&gt;"",OR(AND(B27="Addition",C27="",COUNTIF(Funds!$A$8:$A$13,D27)=1,D27&lt;&gt;""),AND(B27="Use",D27="",COUNTIF(Funds!$A$8:$A$13,C27)=1,C27&lt;&gt;""),AND(B27="Reassign",C27&lt;&gt;D27,C27&lt;&gt;"",D27&lt;&gt;"",COUNTIF(Funds!$A$8:$A$13,C27)=1,COUNTIF(Funds!$A$8:$A$13,D27)=1))),"OK","CHECK")))</x:f>
      </x:c>
    </x:row>
    <x:row r="28" ht="44" customHeight="1">
      <x:c r="A28" s="128"/>
      <x:c r="B28" s="106"/>
      <x:c r="C28" s="106"/>
      <x:c r="D28" s="106"/>
      <x:c r="E28" s="107"/>
      <x:c r="F28" s="106"/>
      <x:c r="G28" s="106"/>
      <x:c r="H28" s="109" t="str">
        <x:f>IF(COUNTA(A28:G28)=0,"",IF(F28="Canceled","EXCLUDED",IF(AND(ISNUMBER(A28),ISNUMBER(Setup!$D$8),A28&gt;=Setup!$D$8,OR(F28="Planned",AND(F28="Completed",A28&lt;=Setup!$D$6)),ISNUMBER(E28),E28&gt;=0,G28&lt;&gt;"",OR(AND(B28="Addition",C28="",COUNTIF(Funds!$A$8:$A$13,D28)=1,D28&lt;&gt;""),AND(B28="Use",D28="",COUNTIF(Funds!$A$8:$A$13,C28)=1,C28&lt;&gt;""),AND(B28="Reassign",C28&lt;&gt;D28,C28&lt;&gt;"",D28&lt;&gt;"",COUNTIF(Funds!$A$8:$A$13,C28)=1,COUNTIF(Funds!$A$8:$A$13,D28)=1))),"OK","CHECK")))</x:f>
      </x:c>
    </x:row>
    <x:row r="29" ht="44" customHeight="1">
      <x:c r="A29" s="128"/>
      <x:c r="B29" s="106"/>
      <x:c r="C29" s="106"/>
      <x:c r="D29" s="106"/>
      <x:c r="E29" s="107"/>
      <x:c r="F29" s="106"/>
      <x:c r="G29" s="106"/>
      <x:c r="H29" s="109" t="str">
        <x:f>IF(COUNTA(A29:G29)=0,"",IF(F29="Canceled","EXCLUDED",IF(AND(ISNUMBER(A29),ISNUMBER(Setup!$D$8),A29&gt;=Setup!$D$8,OR(F29="Planned",AND(F29="Completed",A29&lt;=Setup!$D$6)),ISNUMBER(E29),E29&gt;=0,G29&lt;&gt;"",OR(AND(B29="Addition",C29="",COUNTIF(Funds!$A$8:$A$13,D29)=1,D29&lt;&gt;""),AND(B29="Use",D29="",COUNTIF(Funds!$A$8:$A$13,C29)=1,C29&lt;&gt;""),AND(B29="Reassign",C29&lt;&gt;D29,C29&lt;&gt;"",D29&lt;&gt;"",COUNTIF(Funds!$A$8:$A$13,C29)=1,COUNTIF(Funds!$A$8:$A$13,D29)=1))),"OK","CHECK")))</x:f>
      </x:c>
    </x:row>
    <x:row r="30" ht="44" customHeight="1">
      <x:c r="A30" s="128"/>
      <x:c r="B30" s="106"/>
      <x:c r="C30" s="106"/>
      <x:c r="D30" s="106"/>
      <x:c r="E30" s="107"/>
      <x:c r="F30" s="106"/>
      <x:c r="G30" s="106"/>
      <x:c r="H30" s="109" t="str">
        <x:f>IF(COUNTA(A30:G30)=0,"",IF(F30="Canceled","EXCLUDED",IF(AND(ISNUMBER(A30),ISNUMBER(Setup!$D$8),A30&gt;=Setup!$D$8,OR(F30="Planned",AND(F30="Completed",A30&lt;=Setup!$D$6)),ISNUMBER(E30),E30&gt;=0,G30&lt;&gt;"",OR(AND(B30="Addition",C30="",COUNTIF(Funds!$A$8:$A$13,D30)=1,D30&lt;&gt;""),AND(B30="Use",D30="",COUNTIF(Funds!$A$8:$A$13,C30)=1,C30&lt;&gt;""),AND(B30="Reassign",C30&lt;&gt;D30,C30&lt;&gt;"",D30&lt;&gt;"",COUNTIF(Funds!$A$8:$A$13,C30)=1,COUNTIF(Funds!$A$8:$A$13,D30)=1))),"OK","CHECK")))</x:f>
      </x:c>
    </x:row>
    <x:row r="31" ht="44" customHeight="1">
      <x:c r="A31" s="128"/>
      <x:c r="B31" s="106"/>
      <x:c r="C31" s="106"/>
      <x:c r="D31" s="106"/>
      <x:c r="E31" s="107"/>
      <x:c r="F31" s="106"/>
      <x:c r="G31" s="106"/>
      <x:c r="H31" s="109" t="str">
        <x:f>IF(COUNTA(A31:G31)=0,"",IF(F31="Canceled","EXCLUDED",IF(AND(ISNUMBER(A31),ISNUMBER(Setup!$D$8),A31&gt;=Setup!$D$8,OR(F31="Planned",AND(F31="Completed",A31&lt;=Setup!$D$6)),ISNUMBER(E31),E31&gt;=0,G31&lt;&gt;"",OR(AND(B31="Addition",C31="",COUNTIF(Funds!$A$8:$A$13,D31)=1,D31&lt;&gt;""),AND(B31="Use",D31="",COUNTIF(Funds!$A$8:$A$13,C31)=1,C31&lt;&gt;""),AND(B31="Reassign",C31&lt;&gt;D31,C31&lt;&gt;"",D31&lt;&gt;"",COUNTIF(Funds!$A$8:$A$13,C31)=1,COUNTIF(Funds!$A$8:$A$13,D31)=1))),"OK","CHECK")))</x:f>
      </x:c>
    </x:row>
    <x:row r="32" ht="44" customHeight="1">
      <x:c r="A32" s="128"/>
      <x:c r="B32" s="106"/>
      <x:c r="C32" s="106"/>
      <x:c r="D32" s="106"/>
      <x:c r="E32" s="107"/>
      <x:c r="F32" s="106"/>
      <x:c r="G32" s="106"/>
      <x:c r="H32" s="109" t="str">
        <x:f>IF(COUNTA(A32:G32)=0,"",IF(F32="Canceled","EXCLUDED",IF(AND(ISNUMBER(A32),ISNUMBER(Setup!$D$8),A32&gt;=Setup!$D$8,OR(F32="Planned",AND(F32="Completed",A32&lt;=Setup!$D$6)),ISNUMBER(E32),E32&gt;=0,G32&lt;&gt;"",OR(AND(B32="Addition",C32="",COUNTIF(Funds!$A$8:$A$13,D32)=1,D32&lt;&gt;""),AND(B32="Use",D32="",COUNTIF(Funds!$A$8:$A$13,C32)=1,C32&lt;&gt;""),AND(B32="Reassign",C32&lt;&gt;D32,C32&lt;&gt;"",D32&lt;&gt;"",COUNTIF(Funds!$A$8:$A$13,C32)=1,COUNTIF(Funds!$A$8:$A$13,D32)=1))),"OK","CHECK")))</x:f>
      </x:c>
    </x:row>
    <x:row r="33" ht="44" customHeight="1">
      <x:c r="A33" s="128"/>
      <x:c r="B33" s="106"/>
      <x:c r="C33" s="106"/>
      <x:c r="D33" s="106"/>
      <x:c r="E33" s="107"/>
      <x:c r="F33" s="106"/>
      <x:c r="G33" s="106"/>
      <x:c r="H33" s="109" t="str">
        <x:f>IF(COUNTA(A33:G33)=0,"",IF(F33="Canceled","EXCLUDED",IF(AND(ISNUMBER(A33),ISNUMBER(Setup!$D$8),A33&gt;=Setup!$D$8,OR(F33="Planned",AND(F33="Completed",A33&lt;=Setup!$D$6)),ISNUMBER(E33),E33&gt;=0,G33&lt;&gt;"",OR(AND(B33="Addition",C33="",COUNTIF(Funds!$A$8:$A$13,D33)=1,D33&lt;&gt;""),AND(B33="Use",D33="",COUNTIF(Funds!$A$8:$A$13,C33)=1,C33&lt;&gt;""),AND(B33="Reassign",C33&lt;&gt;D33,C33&lt;&gt;"",D33&lt;&gt;"",COUNTIF(Funds!$A$8:$A$13,C33)=1,COUNTIF(Funds!$A$8:$A$13,D33)=1))),"OK","CHECK")))</x:f>
      </x:c>
    </x:row>
    <x:row r="34" ht="44" customHeight="1">
      <x:c r="A34" s="128"/>
      <x:c r="B34" s="106"/>
      <x:c r="C34" s="106"/>
      <x:c r="D34" s="106"/>
      <x:c r="E34" s="107"/>
      <x:c r="F34" s="106"/>
      <x:c r="G34" s="106"/>
      <x:c r="H34" s="109" t="str">
        <x:f>IF(COUNTA(A34:G34)=0,"",IF(F34="Canceled","EXCLUDED",IF(AND(ISNUMBER(A34),ISNUMBER(Setup!$D$8),A34&gt;=Setup!$D$8,OR(F34="Planned",AND(F34="Completed",A34&lt;=Setup!$D$6)),ISNUMBER(E34),E34&gt;=0,G34&lt;&gt;"",OR(AND(B34="Addition",C34="",COUNTIF(Funds!$A$8:$A$13,D34)=1,D34&lt;&gt;""),AND(B34="Use",D34="",COUNTIF(Funds!$A$8:$A$13,C34)=1,C34&lt;&gt;""),AND(B34="Reassign",C34&lt;&gt;D34,C34&lt;&gt;"",D34&lt;&gt;"",COUNTIF(Funds!$A$8:$A$13,C34)=1,COUNTIF(Funds!$A$8:$A$13,D34)=1))),"OK","CHECK")))</x:f>
      </x:c>
    </x:row>
    <x:row r="35" ht="44" customHeight="1">
      <x:c r="A35" s="128"/>
      <x:c r="B35" s="106"/>
      <x:c r="C35" s="106"/>
      <x:c r="D35" s="106"/>
      <x:c r="E35" s="107"/>
      <x:c r="F35" s="106"/>
      <x:c r="G35" s="106"/>
      <x:c r="H35" s="109" t="str">
        <x:f>IF(COUNTA(A35:G35)=0,"",IF(F35="Canceled","EXCLUDED",IF(AND(ISNUMBER(A35),ISNUMBER(Setup!$D$8),A35&gt;=Setup!$D$8,OR(F35="Planned",AND(F35="Completed",A35&lt;=Setup!$D$6)),ISNUMBER(E35),E35&gt;=0,G35&lt;&gt;"",OR(AND(B35="Addition",C35="",COUNTIF(Funds!$A$8:$A$13,D35)=1,D35&lt;&gt;""),AND(B35="Use",D35="",COUNTIF(Funds!$A$8:$A$13,C35)=1,C35&lt;&gt;""),AND(B35="Reassign",C35&lt;&gt;D35,C35&lt;&gt;"",D35&lt;&gt;"",COUNTIF(Funds!$A$8:$A$13,C35)=1,COUNTIF(Funds!$A$8:$A$13,D35)=1))),"OK","CHECK")))</x:f>
      </x:c>
    </x:row>
    <x:row r="36" ht="44" customHeight="1">
      <x:c r="A36" s="128"/>
      <x:c r="B36" s="106"/>
      <x:c r="C36" s="106"/>
      <x:c r="D36" s="106"/>
      <x:c r="E36" s="107"/>
      <x:c r="F36" s="106"/>
      <x:c r="G36" s="106"/>
      <x:c r="H36" s="109" t="str">
        <x:f>IF(COUNTA(A36:G36)=0,"",IF(F36="Canceled","EXCLUDED",IF(AND(ISNUMBER(A36),ISNUMBER(Setup!$D$8),A36&gt;=Setup!$D$8,OR(F36="Planned",AND(F36="Completed",A36&lt;=Setup!$D$6)),ISNUMBER(E36),E36&gt;=0,G36&lt;&gt;"",OR(AND(B36="Addition",C36="",COUNTIF(Funds!$A$8:$A$13,D36)=1,D36&lt;&gt;""),AND(B36="Use",D36="",COUNTIF(Funds!$A$8:$A$13,C36)=1,C36&lt;&gt;""),AND(B36="Reassign",C36&lt;&gt;D36,C36&lt;&gt;"",D36&lt;&gt;"",COUNTIF(Funds!$A$8:$A$13,C36)=1,COUNTIF(Funds!$A$8:$A$13,D36)=1))),"OK","CHECK")))</x:f>
      </x:c>
    </x:row>
    <x:row r="37" ht="44" customHeight="1">
      <x:c r="A37" s="128"/>
      <x:c r="B37" s="106"/>
      <x:c r="C37" s="106"/>
      <x:c r="D37" s="106"/>
      <x:c r="E37" s="107"/>
      <x:c r="F37" s="106"/>
      <x:c r="G37" s="106"/>
      <x:c r="H37" s="109" t="str">
        <x:f>IF(COUNTA(A37:G37)=0,"",IF(F37="Canceled","EXCLUDED",IF(AND(ISNUMBER(A37),ISNUMBER(Setup!$D$8),A37&gt;=Setup!$D$8,OR(F37="Planned",AND(F37="Completed",A37&lt;=Setup!$D$6)),ISNUMBER(E37),E37&gt;=0,G37&lt;&gt;"",OR(AND(B37="Addition",C37="",COUNTIF(Funds!$A$8:$A$13,D37)=1,D37&lt;&gt;""),AND(B37="Use",D37="",COUNTIF(Funds!$A$8:$A$13,C37)=1,C37&lt;&gt;""),AND(B37="Reassign",C37&lt;&gt;D37,C37&lt;&gt;"",D37&lt;&gt;"",COUNTIF(Funds!$A$8:$A$13,C37)=1,COUNTIF(Funds!$A$8:$A$13,D37)=1))),"OK","CHECK")))</x:f>
      </x:c>
    </x:row>
    <x:row r="38" ht="44" customHeight="1">
      <x:c r="A38" s="128"/>
      <x:c r="B38" s="106"/>
      <x:c r="C38" s="106"/>
      <x:c r="D38" s="106"/>
      <x:c r="E38" s="107"/>
      <x:c r="F38" s="106"/>
      <x:c r="G38" s="106"/>
      <x:c r="H38" s="109" t="str">
        <x:f>IF(COUNTA(A38:G38)=0,"",IF(F38="Canceled","EXCLUDED",IF(AND(ISNUMBER(A38),ISNUMBER(Setup!$D$8),A38&gt;=Setup!$D$8,OR(F38="Planned",AND(F38="Completed",A38&lt;=Setup!$D$6)),ISNUMBER(E38),E38&gt;=0,G38&lt;&gt;"",OR(AND(B38="Addition",C38="",COUNTIF(Funds!$A$8:$A$13,D38)=1,D38&lt;&gt;""),AND(B38="Use",D38="",COUNTIF(Funds!$A$8:$A$13,C38)=1,C38&lt;&gt;""),AND(B38="Reassign",C38&lt;&gt;D38,C38&lt;&gt;"",D38&lt;&gt;"",COUNTIF(Funds!$A$8:$A$13,C38)=1,COUNTIF(Funds!$A$8:$A$13,D38)=1))),"OK","CHECK")))</x:f>
      </x:c>
    </x:row>
    <x:row r="39" ht="44" customHeight="1">
      <x:c r="A39" s="128"/>
      <x:c r="B39" s="106"/>
      <x:c r="C39" s="106"/>
      <x:c r="D39" s="106"/>
      <x:c r="E39" s="107"/>
      <x:c r="F39" s="106"/>
      <x:c r="G39" s="106"/>
      <x:c r="H39" s="109" t="str">
        <x:f>IF(COUNTA(A39:G39)=0,"",IF(F39="Canceled","EXCLUDED",IF(AND(ISNUMBER(A39),ISNUMBER(Setup!$D$8),A39&gt;=Setup!$D$8,OR(F39="Planned",AND(F39="Completed",A39&lt;=Setup!$D$6)),ISNUMBER(E39),E39&gt;=0,G39&lt;&gt;"",OR(AND(B39="Addition",C39="",COUNTIF(Funds!$A$8:$A$13,D39)=1,D39&lt;&gt;""),AND(B39="Use",D39="",COUNTIF(Funds!$A$8:$A$13,C39)=1,C39&lt;&gt;""),AND(B39="Reassign",C39&lt;&gt;D39,C39&lt;&gt;"",D39&lt;&gt;"",COUNTIF(Funds!$A$8:$A$13,C39)=1,COUNTIF(Funds!$A$8:$A$13,D39)=1))),"OK","CHECK")))</x:f>
      </x:c>
    </x:row>
    <x:row r="40" ht="44" customHeight="1">
      <x:c r="A40" s="128"/>
      <x:c r="B40" s="106"/>
      <x:c r="C40" s="106"/>
      <x:c r="D40" s="106"/>
      <x:c r="E40" s="107"/>
      <x:c r="F40" s="106"/>
      <x:c r="G40" s="106"/>
      <x:c r="H40" s="109" t="str">
        <x:f>IF(COUNTA(A40:G40)=0,"",IF(F40="Canceled","EXCLUDED",IF(AND(ISNUMBER(A40),ISNUMBER(Setup!$D$8),A40&gt;=Setup!$D$8,OR(F40="Planned",AND(F40="Completed",A40&lt;=Setup!$D$6)),ISNUMBER(E40),E40&gt;=0,G40&lt;&gt;"",OR(AND(B40="Addition",C40="",COUNTIF(Funds!$A$8:$A$13,D40)=1,D40&lt;&gt;""),AND(B40="Use",D40="",COUNTIF(Funds!$A$8:$A$13,C40)=1,C40&lt;&gt;""),AND(B40="Reassign",C40&lt;&gt;D40,C40&lt;&gt;"",D40&lt;&gt;"",COUNTIF(Funds!$A$8:$A$13,C40)=1,COUNTIF(Funds!$A$8:$A$13,D40)=1))),"OK","CHECK")))</x:f>
      </x:c>
    </x:row>
    <x:row r="41" ht="44" customHeight="1">
      <x:c r="A41" s="128"/>
      <x:c r="B41" s="106"/>
      <x:c r="C41" s="106"/>
      <x:c r="D41" s="106"/>
      <x:c r="E41" s="107"/>
      <x:c r="F41" s="106"/>
      <x:c r="G41" s="106"/>
      <x:c r="H41" s="109" t="str">
        <x:f>IF(COUNTA(A41:G41)=0,"",IF(F41="Canceled","EXCLUDED",IF(AND(ISNUMBER(A41),ISNUMBER(Setup!$D$8),A41&gt;=Setup!$D$8,OR(F41="Planned",AND(F41="Completed",A41&lt;=Setup!$D$6)),ISNUMBER(E41),E41&gt;=0,G41&lt;&gt;"",OR(AND(B41="Addition",C41="",COUNTIF(Funds!$A$8:$A$13,D41)=1,D41&lt;&gt;""),AND(B41="Use",D41="",COUNTIF(Funds!$A$8:$A$13,C41)=1,C41&lt;&gt;""),AND(B41="Reassign",C41&lt;&gt;D41,C41&lt;&gt;"",D41&lt;&gt;"",COUNTIF(Funds!$A$8:$A$13,C41)=1,COUNTIF(Funds!$A$8:$A$13,D41)=1))),"OK","CHECK")))</x:f>
      </x:c>
    </x:row>
    <x:row r="42" ht="44" customHeight="1">
      <x:c r="A42" s="128"/>
      <x:c r="B42" s="106"/>
      <x:c r="C42" s="106"/>
      <x:c r="D42" s="106"/>
      <x:c r="E42" s="107"/>
      <x:c r="F42" s="106"/>
      <x:c r="G42" s="106"/>
      <x:c r="H42" s="109" t="str">
        <x:f>IF(COUNTA(A42:G42)=0,"",IF(F42="Canceled","EXCLUDED",IF(AND(ISNUMBER(A42),ISNUMBER(Setup!$D$8),A42&gt;=Setup!$D$8,OR(F42="Planned",AND(F42="Completed",A42&lt;=Setup!$D$6)),ISNUMBER(E42),E42&gt;=0,G42&lt;&gt;"",OR(AND(B42="Addition",C42="",COUNTIF(Funds!$A$8:$A$13,D42)=1,D42&lt;&gt;""),AND(B42="Use",D42="",COUNTIF(Funds!$A$8:$A$13,C42)=1,C42&lt;&gt;""),AND(B42="Reassign",C42&lt;&gt;D42,C42&lt;&gt;"",D42&lt;&gt;"",COUNTIF(Funds!$A$8:$A$13,C42)=1,COUNTIF(Funds!$A$8:$A$13,D42)=1))),"OK","CHECK")))</x:f>
      </x:c>
    </x:row>
    <x:row r="43" ht="44" customHeight="1">
      <x:c r="A43" s="128"/>
      <x:c r="B43" s="106"/>
      <x:c r="C43" s="106"/>
      <x:c r="D43" s="106"/>
      <x:c r="E43" s="107"/>
      <x:c r="F43" s="106"/>
      <x:c r="G43" s="106"/>
      <x:c r="H43" s="109" t="str">
        <x:f>IF(COUNTA(A43:G43)=0,"",IF(F43="Canceled","EXCLUDED",IF(AND(ISNUMBER(A43),ISNUMBER(Setup!$D$8),A43&gt;=Setup!$D$8,OR(F43="Planned",AND(F43="Completed",A43&lt;=Setup!$D$6)),ISNUMBER(E43),E43&gt;=0,G43&lt;&gt;"",OR(AND(B43="Addition",C43="",COUNTIF(Funds!$A$8:$A$13,D43)=1,D43&lt;&gt;""),AND(B43="Use",D43="",COUNTIF(Funds!$A$8:$A$13,C43)=1,C43&lt;&gt;""),AND(B43="Reassign",C43&lt;&gt;D43,C43&lt;&gt;"",D43&lt;&gt;"",COUNTIF(Funds!$A$8:$A$13,C43)=1,COUNTIF(Funds!$A$8:$A$13,D43)=1))),"OK","CHECK")))</x:f>
      </x:c>
    </x:row>
    <x:row r="44" ht="44" customHeight="1">
      <x:c r="A44" s="128"/>
      <x:c r="B44" s="106"/>
      <x:c r="C44" s="106"/>
      <x:c r="D44" s="106"/>
      <x:c r="E44" s="107"/>
      <x:c r="F44" s="106"/>
      <x:c r="G44" s="106"/>
      <x:c r="H44" s="109" t="str">
        <x:f>IF(COUNTA(A44:G44)=0,"",IF(F44="Canceled","EXCLUDED",IF(AND(ISNUMBER(A44),ISNUMBER(Setup!$D$8),A44&gt;=Setup!$D$8,OR(F44="Planned",AND(F44="Completed",A44&lt;=Setup!$D$6)),ISNUMBER(E44),E44&gt;=0,G44&lt;&gt;"",OR(AND(B44="Addition",C44="",COUNTIF(Funds!$A$8:$A$13,D44)=1,D44&lt;&gt;""),AND(B44="Use",D44="",COUNTIF(Funds!$A$8:$A$13,C44)=1,C44&lt;&gt;""),AND(B44="Reassign",C44&lt;&gt;D44,C44&lt;&gt;"",D44&lt;&gt;"",COUNTIF(Funds!$A$8:$A$13,C44)=1,COUNTIF(Funds!$A$8:$A$13,D44)=1))),"OK","CHECK")))</x:f>
      </x:c>
    </x:row>
    <x:row r="45" ht="44" customHeight="1">
      <x:c r="A45" s="128"/>
      <x:c r="B45" s="106"/>
      <x:c r="C45" s="106"/>
      <x:c r="D45" s="106"/>
      <x:c r="E45" s="107"/>
      <x:c r="F45" s="106"/>
      <x:c r="G45" s="106"/>
      <x:c r="H45" s="109" t="str">
        <x:f>IF(COUNTA(A45:G45)=0,"",IF(F45="Canceled","EXCLUDED",IF(AND(ISNUMBER(A45),ISNUMBER(Setup!$D$8),A45&gt;=Setup!$D$8,OR(F45="Planned",AND(F45="Completed",A45&lt;=Setup!$D$6)),ISNUMBER(E45),E45&gt;=0,G45&lt;&gt;"",OR(AND(B45="Addition",C45="",COUNTIF(Funds!$A$8:$A$13,D45)=1,D45&lt;&gt;""),AND(B45="Use",D45="",COUNTIF(Funds!$A$8:$A$13,C45)=1,C45&lt;&gt;""),AND(B45="Reassign",C45&lt;&gt;D45,C45&lt;&gt;"",D45&lt;&gt;"",COUNTIF(Funds!$A$8:$A$13,C45)=1,COUNTIF(Funds!$A$8:$A$13,D45)=1))),"OK","CHECK")))</x:f>
      </x:c>
    </x:row>
    <x:row r="46" ht="44" customHeight="1">
      <x:c r="A46" s="128"/>
      <x:c r="B46" s="106"/>
      <x:c r="C46" s="106"/>
      <x:c r="D46" s="106"/>
      <x:c r="E46" s="107"/>
      <x:c r="F46" s="106"/>
      <x:c r="G46" s="106"/>
      <x:c r="H46" s="109" t="str">
        <x:f>IF(COUNTA(A46:G46)=0,"",IF(F46="Canceled","EXCLUDED",IF(AND(ISNUMBER(A46),ISNUMBER(Setup!$D$8),A46&gt;=Setup!$D$8,OR(F46="Planned",AND(F46="Completed",A46&lt;=Setup!$D$6)),ISNUMBER(E46),E46&gt;=0,G46&lt;&gt;"",OR(AND(B46="Addition",C46="",COUNTIF(Funds!$A$8:$A$13,D46)=1,D46&lt;&gt;""),AND(B46="Use",D46="",COUNTIF(Funds!$A$8:$A$13,C46)=1,C46&lt;&gt;""),AND(B46="Reassign",C46&lt;&gt;D46,C46&lt;&gt;"",D46&lt;&gt;"",COUNTIF(Funds!$A$8:$A$13,C46)=1,COUNTIF(Funds!$A$8:$A$13,D46)=1))),"OK","CHECK")))</x:f>
      </x:c>
    </x:row>
    <x:row r="47" ht="44" customHeight="1">
      <x:c r="A47" s="129"/>
      <x:c r="B47" s="111"/>
      <x:c r="C47" s="111"/>
      <x:c r="D47" s="111"/>
      <x:c r="E47" s="112"/>
      <x:c r="F47" s="111"/>
      <x:c r="G47" s="111"/>
      <x:c r="H47" s="114" t="str">
        <x:f>IF(COUNTA(A47:G47)=0,"",IF(F47="Canceled","EXCLUDED",IF(AND(ISNUMBER(A47),ISNUMBER(Setup!$D$8),A47&gt;=Setup!$D$8,OR(F47="Planned",AND(F47="Completed",A47&lt;=Setup!$D$6)),ISNUMBER(E47),E47&gt;=0,G47&lt;&gt;"",OR(AND(B47="Addition",C47="",COUNTIF(Funds!$A$8:$A$13,D47)=1,D47&lt;&gt;""),AND(B47="Use",D47="",COUNTIF(Funds!$A$8:$A$13,C47)=1,C47&lt;&gt;""),AND(B47="Reassign",C47&lt;&gt;D47,C47&lt;&gt;"",D47&lt;&gt;"",COUNTIF(Funds!$A$8:$A$13,C47)=1,COUNTIF(Funds!$A$8:$A$13,D47)=1))),"OK","CHECK")))</x:f>
      </x:c>
    </x:row>
    <x:row r="48" ht="24" customHeight="1">
      <x:c r="A48" s="4"/>
      <x:c r="B48" s="4"/>
      <x:c r="C48" s="4"/>
      <x:c r="D48" s="4"/>
      <x:c r="E48" s="4"/>
      <x:c r="F48" s="4"/>
      <x:c r="G48" s="4"/>
      <x:c r="H48" s="4"/>
    </x:row>
    <x:row r="49" ht="24" customHeight="1">
      <x:c r="A49" s="4"/>
      <x:c r="B49" s="4"/>
      <x:c r="C49" s="4"/>
      <x:c r="D49" s="4"/>
      <x:c r="E49" s="4"/>
      <x:c r="F49" s="4"/>
      <x:c r="G49" s="4"/>
      <x:c r="H49" s="4"/>
    </x:row>
    <x:row r="50" ht="24" customHeight="1">
      <x:c r="A50" s="4"/>
      <x:c r="B50" s="4"/>
      <x:c r="C50" s="4"/>
      <x:c r="D50" s="4"/>
      <x:c r="E50" s="4"/>
      <x:c r="F50" s="4"/>
      <x:c r="G50" s="4"/>
      <x:c r="H50" s="4"/>
    </x:row>
    <x:row r="51" ht="24" customHeight="1">
      <x:c r="A51" s="4"/>
      <x:c r="B51" s="4"/>
      <x:c r="C51" s="4"/>
      <x:c r="D51" s="4"/>
      <x:c r="E51" s="4"/>
      <x:c r="F51" s="4"/>
      <x:c r="G51" s="4"/>
      <x:c r="H51" s="4"/>
    </x:row>
    <x:row r="52" ht="24" customHeight="1">
      <x:c r="A52" s="4"/>
      <x:c r="B52" s="4"/>
      <x:c r="C52" s="4"/>
      <x:c r="D52" s="4"/>
      <x:c r="E52" s="4"/>
      <x:c r="F52" s="4"/>
      <x:c r="G52" s="4"/>
      <x:c r="H52" s="4"/>
    </x:row>
    <x:row r="53" ht="24" customHeight="1">
      <x:c r="A53" s="4"/>
      <x:c r="B53" s="4"/>
      <x:c r="C53" s="4"/>
      <x:c r="D53" s="4"/>
      <x:c r="E53" s="4"/>
      <x:c r="F53" s="4"/>
      <x:c r="G53" s="4"/>
      <x:c r="H53" s="4"/>
    </x:row>
    <x:row r="54" ht="24" customHeight="1">
      <x:c r="A54" s="4"/>
      <x:c r="B54" s="4"/>
      <x:c r="C54" s="4"/>
      <x:c r="D54" s="4"/>
      <x:c r="E54" s="4"/>
      <x:c r="F54" s="4"/>
      <x:c r="G54" s="4"/>
      <x:c r="H54" s="4"/>
    </x:row>
  </x:sheetData>
  <x:mergeCells>
    <x:mergeCell ref="A1:H2"/>
    <x:mergeCell ref="A3:H4"/>
  </x:mergeCells>
  <x:conditionalFormatting sqref="H8:H47">
    <x:cfRule type="expression" dxfId="1" priority="1">
      <x:formula>LEFT(H8,5)="CHECK"</x:formula>
    </x:cfRule>
  </x:conditionalFormatting>
  <x:dataValidations count="80">
    <x:dataValidation type="list" sqref="B8">
      <x:formula1>"Addition,Use,Reassign"</x:formula1>
    </x:dataValidation>
    <x:dataValidation type="list" sqref="F8">
      <x:formula1>"Completed,Planned,Canceled"</x:formula1>
    </x:dataValidation>
    <x:dataValidation type="list" sqref="B9">
      <x:formula1>"Addition,Use,Reassign"</x:formula1>
    </x:dataValidation>
    <x:dataValidation type="list" sqref="F9">
      <x:formula1>"Completed,Planned,Canceled"</x:formula1>
    </x:dataValidation>
    <x:dataValidation type="list" sqref="B10">
      <x:formula1>"Addition,Use,Reassign"</x:formula1>
    </x:dataValidation>
    <x:dataValidation type="list" sqref="F10">
      <x:formula1>"Completed,Planned,Canceled"</x:formula1>
    </x:dataValidation>
    <x:dataValidation type="list" sqref="B11">
      <x:formula1>"Addition,Use,Reassign"</x:formula1>
    </x:dataValidation>
    <x:dataValidation type="list" sqref="F11">
      <x:formula1>"Completed,Planned,Canceled"</x:formula1>
    </x:dataValidation>
    <x:dataValidation type="list" sqref="B12">
      <x:formula1>"Addition,Use,Reassign"</x:formula1>
    </x:dataValidation>
    <x:dataValidation type="list" sqref="F12">
      <x:formula1>"Completed,Planned,Canceled"</x:formula1>
    </x:dataValidation>
    <x:dataValidation type="list" sqref="B13">
      <x:formula1>"Addition,Use,Reassign"</x:formula1>
    </x:dataValidation>
    <x:dataValidation type="list" sqref="F13">
      <x:formula1>"Completed,Planned,Canceled"</x:formula1>
    </x:dataValidation>
    <x:dataValidation type="list" sqref="B14">
      <x:formula1>"Addition,Use,Reassign"</x:formula1>
    </x:dataValidation>
    <x:dataValidation type="list" sqref="F14">
      <x:formula1>"Completed,Planned,Canceled"</x:formula1>
    </x:dataValidation>
    <x:dataValidation type="list" sqref="B15">
      <x:formula1>"Addition,Use,Reassign"</x:formula1>
    </x:dataValidation>
    <x:dataValidation type="list" sqref="F15">
      <x:formula1>"Completed,Planned,Canceled"</x:formula1>
    </x:dataValidation>
    <x:dataValidation type="list" sqref="B16">
      <x:formula1>"Addition,Use,Reassign"</x:formula1>
    </x:dataValidation>
    <x:dataValidation type="list" sqref="F16">
      <x:formula1>"Completed,Planned,Canceled"</x:formula1>
    </x:dataValidation>
    <x:dataValidation type="list" sqref="B17">
      <x:formula1>"Addition,Use,Reassign"</x:formula1>
    </x:dataValidation>
    <x:dataValidation type="list" sqref="F17">
      <x:formula1>"Completed,Planned,Canceled"</x:formula1>
    </x:dataValidation>
    <x:dataValidation type="list" sqref="B18">
      <x:formula1>"Addition,Use,Reassign"</x:formula1>
    </x:dataValidation>
    <x:dataValidation type="list" sqref="F18">
      <x:formula1>"Completed,Planned,Canceled"</x:formula1>
    </x:dataValidation>
    <x:dataValidation type="list" sqref="B19">
      <x:formula1>"Addition,Use,Reassign"</x:formula1>
    </x:dataValidation>
    <x:dataValidation type="list" sqref="F19">
      <x:formula1>"Completed,Planned,Canceled"</x:formula1>
    </x:dataValidation>
    <x:dataValidation type="list" sqref="B20">
      <x:formula1>"Addition,Use,Reassign"</x:formula1>
    </x:dataValidation>
    <x:dataValidation type="list" sqref="F20">
      <x:formula1>"Completed,Planned,Canceled"</x:formula1>
    </x:dataValidation>
    <x:dataValidation type="list" sqref="B21">
      <x:formula1>"Addition,Use,Reassign"</x:formula1>
    </x:dataValidation>
    <x:dataValidation type="list" sqref="F21">
      <x:formula1>"Completed,Planned,Canceled"</x:formula1>
    </x:dataValidation>
    <x:dataValidation type="list" sqref="B22">
      <x:formula1>"Addition,Use,Reassign"</x:formula1>
    </x:dataValidation>
    <x:dataValidation type="list" sqref="F22">
      <x:formula1>"Completed,Planned,Canceled"</x:formula1>
    </x:dataValidation>
    <x:dataValidation type="list" sqref="B23">
      <x:formula1>"Addition,Use,Reassign"</x:formula1>
    </x:dataValidation>
    <x:dataValidation type="list" sqref="F23">
      <x:formula1>"Completed,Planned,Canceled"</x:formula1>
    </x:dataValidation>
    <x:dataValidation type="list" sqref="B24">
      <x:formula1>"Addition,Use,Reassign"</x:formula1>
    </x:dataValidation>
    <x:dataValidation type="list" sqref="F24">
      <x:formula1>"Completed,Planned,Canceled"</x:formula1>
    </x:dataValidation>
    <x:dataValidation type="list" sqref="B25">
      <x:formula1>"Addition,Use,Reassign"</x:formula1>
    </x:dataValidation>
    <x:dataValidation type="list" sqref="F25">
      <x:formula1>"Completed,Planned,Canceled"</x:formula1>
    </x:dataValidation>
    <x:dataValidation type="list" sqref="B26">
      <x:formula1>"Addition,Use,Reassign"</x:formula1>
    </x:dataValidation>
    <x:dataValidation type="list" sqref="F26">
      <x:formula1>"Completed,Planned,Canceled"</x:formula1>
    </x:dataValidation>
    <x:dataValidation type="list" sqref="B27">
      <x:formula1>"Addition,Use,Reassign"</x:formula1>
    </x:dataValidation>
    <x:dataValidation type="list" sqref="F27">
      <x:formula1>"Completed,Planned,Canceled"</x:formula1>
    </x:dataValidation>
    <x:dataValidation type="list" sqref="B28">
      <x:formula1>"Addition,Use,Reassign"</x:formula1>
    </x:dataValidation>
    <x:dataValidation type="list" sqref="F28">
      <x:formula1>"Completed,Planned,Canceled"</x:formula1>
    </x:dataValidation>
    <x:dataValidation type="list" sqref="B29">
      <x:formula1>"Addition,Use,Reassign"</x:formula1>
    </x:dataValidation>
    <x:dataValidation type="list" sqref="F29">
      <x:formula1>"Completed,Planned,Canceled"</x:formula1>
    </x:dataValidation>
    <x:dataValidation type="list" sqref="B30">
      <x:formula1>"Addition,Use,Reassign"</x:formula1>
    </x:dataValidation>
    <x:dataValidation type="list" sqref="F30">
      <x:formula1>"Completed,Planned,Canceled"</x:formula1>
    </x:dataValidation>
    <x:dataValidation type="list" sqref="B31">
      <x:formula1>"Addition,Use,Reassign"</x:formula1>
    </x:dataValidation>
    <x:dataValidation type="list" sqref="F31">
      <x:formula1>"Completed,Planned,Canceled"</x:formula1>
    </x:dataValidation>
    <x:dataValidation type="list" sqref="B32">
      <x:formula1>"Addition,Use,Reassign"</x:formula1>
    </x:dataValidation>
    <x:dataValidation type="list" sqref="F32">
      <x:formula1>"Completed,Planned,Canceled"</x:formula1>
    </x:dataValidation>
    <x:dataValidation type="list" sqref="B33">
      <x:formula1>"Addition,Use,Reassign"</x:formula1>
    </x:dataValidation>
    <x:dataValidation type="list" sqref="F33">
      <x:formula1>"Completed,Planned,Canceled"</x:formula1>
    </x:dataValidation>
    <x:dataValidation type="list" sqref="B34">
      <x:formula1>"Addition,Use,Reassign"</x:formula1>
    </x:dataValidation>
    <x:dataValidation type="list" sqref="F34">
      <x:formula1>"Completed,Planned,Canceled"</x:formula1>
    </x:dataValidation>
    <x:dataValidation type="list" sqref="B35">
      <x:formula1>"Addition,Use,Reassign"</x:formula1>
    </x:dataValidation>
    <x:dataValidation type="list" sqref="F35">
      <x:formula1>"Completed,Planned,Canceled"</x:formula1>
    </x:dataValidation>
    <x:dataValidation type="list" sqref="B36">
      <x:formula1>"Addition,Use,Reassign"</x:formula1>
    </x:dataValidation>
    <x:dataValidation type="list" sqref="F36">
      <x:formula1>"Completed,Planned,Canceled"</x:formula1>
    </x:dataValidation>
    <x:dataValidation type="list" sqref="B37">
      <x:formula1>"Addition,Use,Reassign"</x:formula1>
    </x:dataValidation>
    <x:dataValidation type="list" sqref="F37">
      <x:formula1>"Completed,Planned,Canceled"</x:formula1>
    </x:dataValidation>
    <x:dataValidation type="list" sqref="B38">
      <x:formula1>"Addition,Use,Reassign"</x:formula1>
    </x:dataValidation>
    <x:dataValidation type="list" sqref="F38">
      <x:formula1>"Completed,Planned,Canceled"</x:formula1>
    </x:dataValidation>
    <x:dataValidation type="list" sqref="B39">
      <x:formula1>"Addition,Use,Reassign"</x:formula1>
    </x:dataValidation>
    <x:dataValidation type="list" sqref="F39">
      <x:formula1>"Completed,Planned,Canceled"</x:formula1>
    </x:dataValidation>
    <x:dataValidation type="list" sqref="B40">
      <x:formula1>"Addition,Use,Reassign"</x:formula1>
    </x:dataValidation>
    <x:dataValidation type="list" sqref="F40">
      <x:formula1>"Completed,Planned,Canceled"</x:formula1>
    </x:dataValidation>
    <x:dataValidation type="list" sqref="B41">
      <x:formula1>"Addition,Use,Reassign"</x:formula1>
    </x:dataValidation>
    <x:dataValidation type="list" sqref="F41">
      <x:formula1>"Completed,Planned,Canceled"</x:formula1>
    </x:dataValidation>
    <x:dataValidation type="list" sqref="B42">
      <x:formula1>"Addition,Use,Reassign"</x:formula1>
    </x:dataValidation>
    <x:dataValidation type="list" sqref="F42">
      <x:formula1>"Completed,Planned,Canceled"</x:formula1>
    </x:dataValidation>
    <x:dataValidation type="list" sqref="B43">
      <x:formula1>"Addition,Use,Reassign"</x:formula1>
    </x:dataValidation>
    <x:dataValidation type="list" sqref="F43">
      <x:formula1>"Completed,Planned,Canceled"</x:formula1>
    </x:dataValidation>
    <x:dataValidation type="list" sqref="B44">
      <x:formula1>"Addition,Use,Reassign"</x:formula1>
    </x:dataValidation>
    <x:dataValidation type="list" sqref="F44">
      <x:formula1>"Completed,Planned,Canceled"</x:formula1>
    </x:dataValidation>
    <x:dataValidation type="list" sqref="B45">
      <x:formula1>"Addition,Use,Reassign"</x:formula1>
    </x:dataValidation>
    <x:dataValidation type="list" sqref="F45">
      <x:formula1>"Completed,Planned,Canceled"</x:formula1>
    </x:dataValidation>
    <x:dataValidation type="list" sqref="B46">
      <x:formula1>"Addition,Use,Reassign"</x:formula1>
    </x:dataValidation>
    <x:dataValidation type="list" sqref="F46">
      <x:formula1>"Completed,Planned,Canceled"</x:formula1>
    </x:dataValidation>
    <x:dataValidation type="list" sqref="B47">
      <x:formula1>"Addition,Use,Reassign"</x:formula1>
    </x:dataValidation>
    <x:dataValidation type="list" sqref="F47">
      <x:formula1>"Completed,Planned,Canceled"</x:formula1>
    </x:dataValidation>
  </x:dataValidations>
  <x:pageMargins left="0.7" right="0.7" top="0.75" bottom="0.75" header="0.3" footer="0.3"/>
  <x:legacyDrawing xmlns:r="http://schemas.openxmlformats.org/officeDocument/2006/relationships" r:id="Rc2884ed319704ba5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4" hidden="0" customWidth="1"/>
  </x:cols>
  <x:sheetData>
    <x:row r="1" ht="26" customHeight="1">
      <x:c r="A1" s="10" t="str">
        <x:v>Fund the deadlines you actually have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3" ht="24" customHeight="1">
      <x:c r="A3" s="16" t="str">
        <x:v>List the next available contributions in date order. Capacity is the amount your PAYDAY PLAN can spare, not the whole paycheck. Blank is not an agreed zero.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  <x:c r="J4" s="16"/>
      <x:c r="K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44" customHeight="1">
      <x:c r="A6" s="4"/>
      <x:c r="B6" s="4"/>
      <x:c r="C6" s="63" t="str">
        <x:f>IF(Funds!A8="","Unused",Funds!A8)</x:f>
        <x:v>Annual renewal</x:v>
      </x:c>
      <x:c r="D6" s="63" t="str">
        <x:f>IF(Funds!A9="","Unused",Funds!A9)</x:f>
        <x:v>Emergency reserve</x:v>
      </x:c>
      <x:c r="E6" s="63" t="str">
        <x:f>IF(Funds!A10="","Unused",Funds!A10)</x:f>
        <x:v>Checking cushion</x:v>
      </x:c>
      <x:c r="F6" s="63" t="str">
        <x:f>IF(Funds!A11="","Unused",Funds!A11)</x:f>
        <x:v>Unused</x:v>
      </x:c>
      <x:c r="G6" s="63" t="str">
        <x:f>IF(Funds!A12="","Unused",Funds!A12)</x:f>
        <x:v>Unused</x:v>
      </x:c>
      <x:c r="H6" s="63" t="str">
        <x:f>IF(Funds!A13="","Unused",Funds!A13)</x:f>
        <x:v>Unused</x:v>
      </x:c>
      <x:c r="I6" s="4"/>
      <x:c r="J6" s="4"/>
      <x:c r="K6" s="4"/>
    </x:row>
    <x:row r="7" ht="40" customHeight="1">
      <x:c r="A7" s="102" t="str">
        <x:v>Available date</x:v>
      </x:c>
      <x:c r="B7" s="103" t="str">
        <x:v>Capacity USD</x:v>
      </x:c>
      <x:c r="C7" s="103" t="str">
        <x:v>Purpose 1 USD</x:v>
      </x:c>
      <x:c r="D7" s="103" t="str">
        <x:v>Purpose 2 USD</x:v>
      </x:c>
      <x:c r="E7" s="103" t="str">
        <x:v>Purpose 3 USD</x:v>
      </x:c>
      <x:c r="F7" s="103" t="str">
        <x:v>Purpose 4 USD</x:v>
      </x:c>
      <x:c r="G7" s="103" t="str">
        <x:v>Purpose 5 USD</x:v>
      </x:c>
      <x:c r="H7" s="103" t="str">
        <x:v>Purpose 6 USD</x:v>
      </x:c>
      <x:c r="I7" s="103" t="str">
        <x:v>Assigned USD</x:v>
      </x:c>
      <x:c r="J7" s="103" t="str">
        <x:v>Room USD</x:v>
      </x:c>
      <x:c r="K7" s="104" t="str">
        <x:v>Check</x:v>
      </x:c>
    </x:row>
    <x:row r="8" ht="38" customHeight="1">
      <x:c r="A8" s="128" t="n">
        <x:v>46433</x:v>
      </x:c>
      <x:c r="B8" s="107" t="n">
        <x:v>100</x:v>
      </x:c>
      <x:c r="C8" s="107" t="n">
        <x:v>100</x:v>
      </x:c>
      <x:c r="D8" s="107" t="n">
        <x:v>0</x:v>
      </x:c>
      <x:c r="E8" s="107" t="n">
        <x:v>0</x:v>
      </x:c>
      <x:c r="F8" s="107"/>
      <x:c r="G8" s="107"/>
      <x:c r="H8" s="107"/>
      <x:c r="I8" s="134" t="n">
        <x:f>IF(K8="","",IF(K8&lt;&gt;"OK","PENDING",SUM(C8:H8)))</x:f>
        <x:v>100</x:v>
      </x:c>
      <x:c r="J8" s="134" t="n">
        <x:f>IF(K8="","",IF(K8&lt;&gt;"OK","PENDING",B8-I8))</x:f>
        <x:v>0</x:v>
      </x:c>
      <x:c r="K8" s="109" t="str">
        <x:f>IF(COUNTA(A8:H8)=0,"",IF(AND(ISNUMBER(A8),A8&gt;Setup!$D$6,COUNTIF($A$8:$A$19,A8)=1,ISNUMBER(B8),B8&gt;=0,IF(Funds!A8&lt;&gt;"",AND(ISNUMBER(C8),C8&gt;=0),OR(C8="",C8=0)),IF(Funds!A9&lt;&gt;"",AND(ISNUMBER(D8),D8&gt;=0),OR(D8="",D8=0)),IF(Funds!A10&lt;&gt;"",AND(ISNUMBER(E8),E8&gt;=0),OR(E8="",E8=0)),IF(Funds!A11&lt;&gt;"",AND(ISNUMBER(F8),F8&gt;=0),OR(F8="",F8=0)),IF(Funds!A12&lt;&gt;"",AND(ISNUMBER(G8),G8&gt;=0),OR(G8="",G8=0)),IF(Funds!A13&lt;&gt;"",AND(ISNUMBER(H8),H8&gt;=0),OR(H8="",H8=0))),"OK","CHECK"))</x:f>
        <x:v>OK</x:v>
      </x:c>
    </x:row>
    <x:row r="9" ht="38" customHeight="1">
      <x:c r="A9" s="128" t="n">
        <x:v>46461</x:v>
      </x:c>
      <x:c r="B9" s="107" t="n">
        <x:v>100</x:v>
      </x:c>
      <x:c r="C9" s="107" t="n">
        <x:v>100</x:v>
      </x:c>
      <x:c r="D9" s="107" t="n">
        <x:v>0</x:v>
      </x:c>
      <x:c r="E9" s="107" t="n">
        <x:v>0</x:v>
      </x:c>
      <x:c r="F9" s="107"/>
      <x:c r="G9" s="107"/>
      <x:c r="H9" s="107"/>
      <x:c r="I9" s="134" t="n">
        <x:f>IF(K9="","",IF(K9&lt;&gt;"OK","PENDING",SUM(C9:H9)))</x:f>
        <x:v>100</x:v>
      </x:c>
      <x:c r="J9" s="134" t="n">
        <x:f>IF(K9="","",IF(K9&lt;&gt;"OK","PENDING",B9-I9))</x:f>
        <x:v>0</x:v>
      </x:c>
      <x:c r="K9" s="109" t="str">
        <x:f>IF(COUNTA(A9:H9)=0,"",IF(AND(ISNUMBER(A9),A9&gt;Setup!$D$6,COUNTIF($A$8:$A$19,A9)=1,ISNUMBER(B9),B9&gt;=0,IF(Funds!A8&lt;&gt;"",AND(ISNUMBER(C9),C9&gt;=0),OR(C9="",C9=0)),IF(Funds!A9&lt;&gt;"",AND(ISNUMBER(D9),D9&gt;=0),OR(D9="",D9=0)),IF(Funds!A10&lt;&gt;"",AND(ISNUMBER(E9),E9&gt;=0),OR(E9="",E9=0)),IF(Funds!A11&lt;&gt;"",AND(ISNUMBER(F9),F9&gt;=0),OR(F9="",F9=0)),IF(Funds!A12&lt;&gt;"",AND(ISNUMBER(G9),G9&gt;=0),OR(G9="",G9=0)),IF(Funds!A13&lt;&gt;"",AND(ISNUMBER(H9),H9&gt;=0),OR(H9="",H9=0))),"OK","CHECK"))</x:f>
        <x:v>OK</x:v>
      </x:c>
    </x:row>
    <x:row r="10" ht="38" customHeight="1">
      <x:c r="A10" s="128" t="n">
        <x:v>46492</x:v>
      </x:c>
      <x:c r="B10" s="107" t="n">
        <x:v>100</x:v>
      </x:c>
      <x:c r="C10" s="107" t="n">
        <x:v>100</x:v>
      </x:c>
      <x:c r="D10" s="107" t="n">
        <x:v>0</x:v>
      </x:c>
      <x:c r="E10" s="107" t="n">
        <x:v>0</x:v>
      </x:c>
      <x:c r="F10" s="107"/>
      <x:c r="G10" s="107"/>
      <x:c r="H10" s="107"/>
      <x:c r="I10" s="134" t="n">
        <x:f>IF(K10="","",IF(K10&lt;&gt;"OK","PENDING",SUM(C10:H10)))</x:f>
        <x:v>100</x:v>
      </x:c>
      <x:c r="J10" s="134" t="n">
        <x:f>IF(K10="","",IF(K10&lt;&gt;"OK","PENDING",B10-I10))</x:f>
        <x:v>0</x:v>
      </x:c>
      <x:c r="K10" s="109" t="str">
        <x:f>IF(COUNTA(A10:H10)=0,"",IF(AND(ISNUMBER(A10),A10&gt;Setup!$D$6,COUNTIF($A$8:$A$19,A10)=1,ISNUMBER(B10),B10&gt;=0,IF(Funds!A8&lt;&gt;"",AND(ISNUMBER(C10),C10&gt;=0),OR(C10="",C10=0)),IF(Funds!A9&lt;&gt;"",AND(ISNUMBER(D10),D10&gt;=0),OR(D10="",D10=0)),IF(Funds!A10&lt;&gt;"",AND(ISNUMBER(E10),E10&gt;=0),OR(E10="",E10=0)),IF(Funds!A11&lt;&gt;"",AND(ISNUMBER(F10),F10&gt;=0),OR(F10="",F10=0)),IF(Funds!A12&lt;&gt;"",AND(ISNUMBER(G10),G10&gt;=0),OR(G10="",G10=0)),IF(Funds!A13&lt;&gt;"",AND(ISNUMBER(H10),H10&gt;=0),OR(H10="",H10=0))),"OK","CHECK"))</x:f>
        <x:v>OK</x:v>
      </x:c>
    </x:row>
    <x:row r="11" ht="38" customHeight="1">
      <x:c r="A11" s="128" t="n">
        <x:v>46506</x:v>
      </x:c>
      <x:c r="B11" s="107" t="n">
        <x:v>100</x:v>
      </x:c>
      <x:c r="C11" s="107" t="n">
        <x:v>100</x:v>
      </x:c>
      <x:c r="D11" s="107" t="n">
        <x:v>0</x:v>
      </x:c>
      <x:c r="E11" s="107" t="n">
        <x:v>0</x:v>
      </x:c>
      <x:c r="F11" s="107"/>
      <x:c r="G11" s="107"/>
      <x:c r="H11" s="107"/>
      <x:c r="I11" s="134" t="n">
        <x:f>IF(K11="","",IF(K11&lt;&gt;"OK","PENDING",SUM(C11:H11)))</x:f>
        <x:v>100</x:v>
      </x:c>
      <x:c r="J11" s="134" t="n">
        <x:f>IF(K11="","",IF(K11&lt;&gt;"OK","PENDING",B11-I11))</x:f>
        <x:v>0</x:v>
      </x:c>
      <x:c r="K11" s="109" t="str">
        <x:f>IF(COUNTA(A11:H11)=0,"",IF(AND(ISNUMBER(A11),A11&gt;Setup!$D$6,COUNTIF($A$8:$A$19,A11)=1,ISNUMBER(B11),B11&gt;=0,IF(Funds!A8&lt;&gt;"",AND(ISNUMBER(C11),C11&gt;=0),OR(C11="",C11=0)),IF(Funds!A9&lt;&gt;"",AND(ISNUMBER(D11),D11&gt;=0),OR(D11="",D11=0)),IF(Funds!A10&lt;&gt;"",AND(ISNUMBER(E11),E11&gt;=0),OR(E11="",E11=0)),IF(Funds!A11&lt;&gt;"",AND(ISNUMBER(F11),F11&gt;=0),OR(F11="",F11=0)),IF(Funds!A12&lt;&gt;"",AND(ISNUMBER(G11),G11&gt;=0),OR(G11="",G11=0)),IF(Funds!A13&lt;&gt;"",AND(ISNUMBER(H11),H11&gt;=0),OR(H11="",H11=0))),"OK","CHECK"))</x:f>
        <x:v>OK</x:v>
      </x:c>
    </x:row>
    <x:row r="12" ht="38" customHeight="1">
      <x:c r="A12" s="128"/>
      <x:c r="B12" s="107"/>
      <x:c r="C12" s="107"/>
      <x:c r="D12" s="107"/>
      <x:c r="E12" s="107"/>
      <x:c r="F12" s="107"/>
      <x:c r="G12" s="107"/>
      <x:c r="H12" s="107"/>
      <x:c r="I12" s="134" t="str">
        <x:f>IF(K12="","",IF(K12&lt;&gt;"OK","PENDING",SUM(C12:H12)))</x:f>
      </x:c>
      <x:c r="J12" s="134" t="str">
        <x:f>IF(K12="","",IF(K12&lt;&gt;"OK","PENDING",B12-I12))</x:f>
      </x:c>
      <x:c r="K12" s="109" t="str">
        <x:f>IF(COUNTA(A12:H12)=0,"",IF(AND(ISNUMBER(A12),A12&gt;Setup!$D$6,COUNTIF($A$8:$A$19,A12)=1,ISNUMBER(B12),B12&gt;=0,IF(Funds!A8&lt;&gt;"",AND(ISNUMBER(C12),C12&gt;=0),OR(C12="",C12=0)),IF(Funds!A9&lt;&gt;"",AND(ISNUMBER(D12),D12&gt;=0),OR(D12="",D12=0)),IF(Funds!A10&lt;&gt;"",AND(ISNUMBER(E12),E12&gt;=0),OR(E12="",E12=0)),IF(Funds!A11&lt;&gt;"",AND(ISNUMBER(F12),F12&gt;=0),OR(F12="",F12=0)),IF(Funds!A12&lt;&gt;"",AND(ISNUMBER(G12),G12&gt;=0),OR(G12="",G12=0)),IF(Funds!A13&lt;&gt;"",AND(ISNUMBER(H12),H12&gt;=0),OR(H12="",H12=0))),"OK","CHECK"))</x:f>
      </x:c>
    </x:row>
    <x:row r="13" ht="38" customHeight="1">
      <x:c r="A13" s="128"/>
      <x:c r="B13" s="107"/>
      <x:c r="C13" s="107"/>
      <x:c r="D13" s="107"/>
      <x:c r="E13" s="107"/>
      <x:c r="F13" s="107"/>
      <x:c r="G13" s="107"/>
      <x:c r="H13" s="107"/>
      <x:c r="I13" s="134" t="str">
        <x:f>IF(K13="","",IF(K13&lt;&gt;"OK","PENDING",SUM(C13:H13)))</x:f>
      </x:c>
      <x:c r="J13" s="134" t="str">
        <x:f>IF(K13="","",IF(K13&lt;&gt;"OK","PENDING",B13-I13))</x:f>
      </x:c>
      <x:c r="K13" s="109" t="str">
        <x:f>IF(COUNTA(A13:H13)=0,"",IF(AND(ISNUMBER(A13),A13&gt;Setup!$D$6,COUNTIF($A$8:$A$19,A13)=1,ISNUMBER(B13),B13&gt;=0,IF(Funds!A8&lt;&gt;"",AND(ISNUMBER(C13),C13&gt;=0),OR(C13="",C13=0)),IF(Funds!A9&lt;&gt;"",AND(ISNUMBER(D13),D13&gt;=0),OR(D13="",D13=0)),IF(Funds!A10&lt;&gt;"",AND(ISNUMBER(E13),E13&gt;=0),OR(E13="",E13=0)),IF(Funds!A11&lt;&gt;"",AND(ISNUMBER(F13),F13&gt;=0),OR(F13="",F13=0)),IF(Funds!A12&lt;&gt;"",AND(ISNUMBER(G13),G13&gt;=0),OR(G13="",G13=0)),IF(Funds!A13&lt;&gt;"",AND(ISNUMBER(H13),H13&gt;=0),OR(H13="",H13=0))),"OK","CHECK"))</x:f>
      </x:c>
    </x:row>
    <x:row r="14" ht="38" customHeight="1">
      <x:c r="A14" s="128"/>
      <x:c r="B14" s="107"/>
      <x:c r="C14" s="107"/>
      <x:c r="D14" s="107"/>
      <x:c r="E14" s="107"/>
      <x:c r="F14" s="107"/>
      <x:c r="G14" s="107"/>
      <x:c r="H14" s="107"/>
      <x:c r="I14" s="134" t="str">
        <x:f>IF(K14="","",IF(K14&lt;&gt;"OK","PENDING",SUM(C14:H14)))</x:f>
      </x:c>
      <x:c r="J14" s="134" t="str">
        <x:f>IF(K14="","",IF(K14&lt;&gt;"OK","PENDING",B14-I14))</x:f>
      </x:c>
      <x:c r="K14" s="109" t="str">
        <x:f>IF(COUNTA(A14:H14)=0,"",IF(AND(ISNUMBER(A14),A14&gt;Setup!$D$6,COUNTIF($A$8:$A$19,A14)=1,ISNUMBER(B14),B14&gt;=0,IF(Funds!A8&lt;&gt;"",AND(ISNUMBER(C14),C14&gt;=0),OR(C14="",C14=0)),IF(Funds!A9&lt;&gt;"",AND(ISNUMBER(D14),D14&gt;=0),OR(D14="",D14=0)),IF(Funds!A10&lt;&gt;"",AND(ISNUMBER(E14),E14&gt;=0),OR(E14="",E14=0)),IF(Funds!A11&lt;&gt;"",AND(ISNUMBER(F14),F14&gt;=0),OR(F14="",F14=0)),IF(Funds!A12&lt;&gt;"",AND(ISNUMBER(G14),G14&gt;=0),OR(G14="",G14=0)),IF(Funds!A13&lt;&gt;"",AND(ISNUMBER(H14),H14&gt;=0),OR(H14="",H14=0))),"OK","CHECK"))</x:f>
      </x:c>
    </x:row>
    <x:row r="15" ht="38" customHeight="1">
      <x:c r="A15" s="128"/>
      <x:c r="B15" s="107"/>
      <x:c r="C15" s="107"/>
      <x:c r="D15" s="107"/>
      <x:c r="E15" s="107"/>
      <x:c r="F15" s="107"/>
      <x:c r="G15" s="107"/>
      <x:c r="H15" s="107"/>
      <x:c r="I15" s="134" t="str">
        <x:f>IF(K15="","",IF(K15&lt;&gt;"OK","PENDING",SUM(C15:H15)))</x:f>
      </x:c>
      <x:c r="J15" s="134" t="str">
        <x:f>IF(K15="","",IF(K15&lt;&gt;"OK","PENDING",B15-I15))</x:f>
      </x:c>
      <x:c r="K15" s="109" t="str">
        <x:f>IF(COUNTA(A15:H15)=0,"",IF(AND(ISNUMBER(A15),A15&gt;Setup!$D$6,COUNTIF($A$8:$A$19,A15)=1,ISNUMBER(B15),B15&gt;=0,IF(Funds!A8&lt;&gt;"",AND(ISNUMBER(C15),C15&gt;=0),OR(C15="",C15=0)),IF(Funds!A9&lt;&gt;"",AND(ISNUMBER(D15),D15&gt;=0),OR(D15="",D15=0)),IF(Funds!A10&lt;&gt;"",AND(ISNUMBER(E15),E15&gt;=0),OR(E15="",E15=0)),IF(Funds!A11&lt;&gt;"",AND(ISNUMBER(F15),F15&gt;=0),OR(F15="",F15=0)),IF(Funds!A12&lt;&gt;"",AND(ISNUMBER(G15),G15&gt;=0),OR(G15="",G15=0)),IF(Funds!A13&lt;&gt;"",AND(ISNUMBER(H15),H15&gt;=0),OR(H15="",H15=0))),"OK","CHECK"))</x:f>
      </x:c>
    </x:row>
    <x:row r="16" ht="38" customHeight="1">
      <x:c r="A16" s="128"/>
      <x:c r="B16" s="107"/>
      <x:c r="C16" s="107"/>
      <x:c r="D16" s="107"/>
      <x:c r="E16" s="107"/>
      <x:c r="F16" s="107"/>
      <x:c r="G16" s="107"/>
      <x:c r="H16" s="107"/>
      <x:c r="I16" s="134" t="str">
        <x:f>IF(K16="","",IF(K16&lt;&gt;"OK","PENDING",SUM(C16:H16)))</x:f>
      </x:c>
      <x:c r="J16" s="134" t="str">
        <x:f>IF(K16="","",IF(K16&lt;&gt;"OK","PENDING",B16-I16))</x:f>
      </x:c>
      <x:c r="K16" s="109" t="str">
        <x:f>IF(COUNTA(A16:H16)=0,"",IF(AND(ISNUMBER(A16),A16&gt;Setup!$D$6,COUNTIF($A$8:$A$19,A16)=1,ISNUMBER(B16),B16&gt;=0,IF(Funds!A8&lt;&gt;"",AND(ISNUMBER(C16),C16&gt;=0),OR(C16="",C16=0)),IF(Funds!A9&lt;&gt;"",AND(ISNUMBER(D16),D16&gt;=0),OR(D16="",D16=0)),IF(Funds!A10&lt;&gt;"",AND(ISNUMBER(E16),E16&gt;=0),OR(E16="",E16=0)),IF(Funds!A11&lt;&gt;"",AND(ISNUMBER(F16),F16&gt;=0),OR(F16="",F16=0)),IF(Funds!A12&lt;&gt;"",AND(ISNUMBER(G16),G16&gt;=0),OR(G16="",G16=0)),IF(Funds!A13&lt;&gt;"",AND(ISNUMBER(H16),H16&gt;=0),OR(H16="",H16=0))),"OK","CHECK"))</x:f>
      </x:c>
    </x:row>
    <x:row r="17" ht="38" customHeight="1">
      <x:c r="A17" s="128"/>
      <x:c r="B17" s="107"/>
      <x:c r="C17" s="107"/>
      <x:c r="D17" s="107"/>
      <x:c r="E17" s="107"/>
      <x:c r="F17" s="107"/>
      <x:c r="G17" s="107"/>
      <x:c r="H17" s="107"/>
      <x:c r="I17" s="134" t="str">
        <x:f>IF(K17="","",IF(K17&lt;&gt;"OK","PENDING",SUM(C17:H17)))</x:f>
      </x:c>
      <x:c r="J17" s="134" t="str">
        <x:f>IF(K17="","",IF(K17&lt;&gt;"OK","PENDING",B17-I17))</x:f>
      </x:c>
      <x:c r="K17" s="109" t="str">
        <x:f>IF(COUNTA(A17:H17)=0,"",IF(AND(ISNUMBER(A17),A17&gt;Setup!$D$6,COUNTIF($A$8:$A$19,A17)=1,ISNUMBER(B17),B17&gt;=0,IF(Funds!A8&lt;&gt;"",AND(ISNUMBER(C17),C17&gt;=0),OR(C17="",C17=0)),IF(Funds!A9&lt;&gt;"",AND(ISNUMBER(D17),D17&gt;=0),OR(D17="",D17=0)),IF(Funds!A10&lt;&gt;"",AND(ISNUMBER(E17),E17&gt;=0),OR(E17="",E17=0)),IF(Funds!A11&lt;&gt;"",AND(ISNUMBER(F17),F17&gt;=0),OR(F17="",F17=0)),IF(Funds!A12&lt;&gt;"",AND(ISNUMBER(G17),G17&gt;=0),OR(G17="",G17=0)),IF(Funds!A13&lt;&gt;"",AND(ISNUMBER(H17),H17&gt;=0),OR(H17="",H17=0))),"OK","CHECK"))</x:f>
      </x:c>
    </x:row>
    <x:row r="18" ht="38" customHeight="1">
      <x:c r="A18" s="128"/>
      <x:c r="B18" s="107"/>
      <x:c r="C18" s="107"/>
      <x:c r="D18" s="107"/>
      <x:c r="E18" s="107"/>
      <x:c r="F18" s="107"/>
      <x:c r="G18" s="107"/>
      <x:c r="H18" s="107"/>
      <x:c r="I18" s="134" t="str">
        <x:f>IF(K18="","",IF(K18&lt;&gt;"OK","PENDING",SUM(C18:H18)))</x:f>
      </x:c>
      <x:c r="J18" s="134" t="str">
        <x:f>IF(K18="","",IF(K18&lt;&gt;"OK","PENDING",B18-I18))</x:f>
      </x:c>
      <x:c r="K18" s="109" t="str">
        <x:f>IF(COUNTA(A18:H18)=0,"",IF(AND(ISNUMBER(A18),A18&gt;Setup!$D$6,COUNTIF($A$8:$A$19,A18)=1,ISNUMBER(B18),B18&gt;=0,IF(Funds!A8&lt;&gt;"",AND(ISNUMBER(C18),C18&gt;=0),OR(C18="",C18=0)),IF(Funds!A9&lt;&gt;"",AND(ISNUMBER(D18),D18&gt;=0),OR(D18="",D18=0)),IF(Funds!A10&lt;&gt;"",AND(ISNUMBER(E18),E18&gt;=0),OR(E18="",E18=0)),IF(Funds!A11&lt;&gt;"",AND(ISNUMBER(F18),F18&gt;=0),OR(F18="",F18=0)),IF(Funds!A12&lt;&gt;"",AND(ISNUMBER(G18),G18&gt;=0),OR(G18="",G18=0)),IF(Funds!A13&lt;&gt;"",AND(ISNUMBER(H18),H18&gt;=0),OR(H18="",H18=0))),"OK","CHECK"))</x:f>
      </x:c>
    </x:row>
    <x:row r="19" ht="38" customHeight="1">
      <x:c r="A19" s="129"/>
      <x:c r="B19" s="112"/>
      <x:c r="C19" s="112"/>
      <x:c r="D19" s="112"/>
      <x:c r="E19" s="112"/>
      <x:c r="F19" s="112"/>
      <x:c r="G19" s="112"/>
      <x:c r="H19" s="112"/>
      <x:c r="I19" s="135" t="str">
        <x:f>IF(K19="","",IF(K19&lt;&gt;"OK","PENDING",SUM(C19:H19)))</x:f>
      </x:c>
      <x:c r="J19" s="135" t="str">
        <x:f>IF(K19="","",IF(K19&lt;&gt;"OK","PENDING",B19-I19))</x:f>
      </x:c>
      <x:c r="K19" s="114" t="str">
        <x:f>IF(COUNTA(A19:H19)=0,"",IF(AND(ISNUMBER(A19),A19&gt;Setup!$D$6,COUNTIF($A$8:$A$19,A19)=1,ISNUMBER(B19),B19&gt;=0,IF(Funds!A8&lt;&gt;"",AND(ISNUMBER(C19),C19&gt;=0),OR(C19="",C19=0)),IF(Funds!A9&lt;&gt;"",AND(ISNUMBER(D19),D19&gt;=0),OR(D19="",D19=0)),IF(Funds!A10&lt;&gt;"",AND(ISNUMBER(E19),E19&gt;=0),OR(E19="",E19=0)),IF(Funds!A11&lt;&gt;"",AND(ISNUMBER(F19),F19&gt;=0),OR(F19="",F19=0)),IF(Funds!A12&lt;&gt;"",AND(ISNUMBER(G19),G19&gt;=0),OR(G19="",G19=0)),IF(Funds!A13&lt;&gt;"",AND(ISNUMBER(H19),H19&gt;=0),OR(H19="",H19=0))),"OK","CHECK"))</x:f>
      </x:c>
    </x:row>
    <x:row r="20" ht="24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26" customHeight="1">
      <x:c r="A22" s="45" t="str">
        <x:v>CHANGING THE LABEL DOES NOT CREATE CAPACITY
When required contributions exceed this dated capacity, choose a real change: reduce/postpone an optional goal, change its target or use another confirmed source. A positive plan total cannot compensate for an over-assigned payday. Use P2 to verify that moving the cash will not create a checking shortage.</x:v>
      </x:c>
      <x:c r="B22" s="45"/>
      <x:c r="C22" s="45"/>
      <x:c r="D22" s="45"/>
      <x:c r="E22" s="45"/>
      <x:c r="F22" s="45"/>
      <x:c r="G22" s="45"/>
      <x:c r="H22" s="45"/>
      <x:c r="I22" s="45"/>
      <x:c r="J22" s="45"/>
      <x:c r="K22" s="45"/>
    </x:row>
    <x:row r="23" ht="26" customHeight="1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  <x:c r="K23" s="45"/>
    </x:row>
    <x:row r="24" ht="26" customHeight="1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</x:row>
    <x:row r="25" ht="26" customHeight="1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 ht="24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24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</x:sheetData>
  <x:mergeCells>
    <x:mergeCell ref="A1:K2"/>
    <x:mergeCell ref="A3:K4"/>
    <x:mergeCell ref="A22:K25"/>
  </x:mergeCells>
  <x:conditionalFormatting sqref="J8:J19">
    <x:cfRule type="cellIs" dxfId="2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2f79944feb3d40b8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17" hidden="0" customWidth="1"/>
    <x:col min="4" max="4" width="16" hidden="0" customWidth="1"/>
    <x:col min="5" max="5" width="18" hidden="0" customWidth="1"/>
    <x:col min="6" max="6" width="20" hidden="0" customWidth="1"/>
    <x:col min="7" max="7" width="21" hidden="0" customWidth="1"/>
    <x:col min="8" max="8" width="19" hidden="0" customWidth="1"/>
    <x:col min="9" max="9" width="23" hidden="0" customWidth="1"/>
  </x:cols>
  <x:sheetData>
    <x:row r="1" ht="26" customHeight="1">
      <x:c r="A1" s="10" t="str">
        <x:v>A deadline changes the contribution</x:v>
      </x:c>
      <x:c r="B1" s="10"/>
      <x:c r="C1" s="10"/>
      <x:c r="D1" s="10"/>
      <x:c r="E1" s="10"/>
      <x:c r="F1" s="10"/>
      <x:c r="G1" s="10"/>
      <x:c r="H1" s="10"/>
      <x:c r="I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24" customHeight="1">
      <x:c r="A3" s="16" t="str">
        <x:v>Required per date is a scenario, not an instruction to transfer unaffordable cash. Optional reserve targets do not require an invented deadline.</x:v>
      </x:c>
      <x:c r="B3" s="16"/>
      <x:c r="C3" s="16"/>
      <x:c r="D3" s="16"/>
      <x:c r="E3" s="16"/>
      <x:c r="F3" s="16"/>
      <x:c r="G3" s="16"/>
      <x:c r="H3" s="16"/>
      <x:c r="I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24" customHeight="1">
      <x:c r="A6" s="4"/>
      <x:c r="B6" s="4"/>
      <x:c r="C6" s="4"/>
      <x:c r="D6" s="4"/>
      <x:c r="E6" s="4"/>
      <x:c r="F6" s="4"/>
      <x:c r="G6" s="4"/>
      <x:c r="H6" s="4"/>
      <x:c r="I6" s="4"/>
    </x:row>
    <x:row r="7" ht="40" customHeight="1">
      <x:c r="A7" s="102" t="str">
        <x:v>Purpose</x:v>
      </x:c>
      <x:c r="B7" s="103" t="str">
        <x:v>Target USD</x:v>
      </x:c>
      <x:c r="C7" s="103" t="str">
        <x:v>Payment must leave</x:v>
      </x:c>
      <x:c r="D7" s="103" t="str">
        <x:v>Dates before payment</x:v>
      </x:c>
      <x:c r="E7" s="103" t="str">
        <x:v>Still needed USD</x:v>
      </x:c>
      <x:c r="F7" s="103" t="str">
        <x:v>Required / date USD</x:v>
      </x:c>
      <x:c r="G7" s="103" t="str">
        <x:v>At due date / plan end</x:v>
      </x:c>
      <x:c r="H7" s="103" t="str">
        <x:v>Target gap USD</x:v>
      </x:c>
      <x:c r="I7" s="104" t="str">
        <x:v>Status</x:v>
      </x:c>
    </x:row>
    <x:row r="8" ht="49" customHeight="1">
      <x:c r="A8" s="142" t="str">
        <x:f>IF(Funds!A8="","",Funds!A8)</x:f>
        <x:v>Annual renewal</x:v>
      </x:c>
      <x:c r="B8" s="107" t="n">
        <x:v>480</x:v>
      </x:c>
      <x:c r="C8" s="143" t="n">
        <x:v>46508</x:v>
      </x:c>
      <x:c r="D8" s="144" t="n">
        <x:f>IF(A8="","",IF(LEFT(I8,7)="PENDING","PENDING",IF(NOT(ISNUMBER(C8)),"NO DEADLINE",COUNTIFS('Funding dates'!$A$8:$A$19,"&gt;"&amp;Setup!$D$6,'Funding dates'!$A$8:$A$19,"&lt;="&amp;C8))))</x:f>
        <x:v>4</x:v>
      </x:c>
      <x:c r="E8" s="108" t="n">
        <x:f>IF(A8="","",IF(OR(LEFT(I8,7)="PENDING",NOT(ISNUMBER(B8))),"PENDING",MAX(0,B8-Funds!F8)))</x:f>
        <x:v>400</x:v>
      </x:c>
      <x:c r="F8" s="145" t="n">
        <x:f>IF(A8="","",IF(NOT(ISNUMBER(E8)),"PENDING",IF(E8=0,0,IF(NOT(ISNUMBER(D8)),"NO DEADLINE",IF(D8=0,"NO DATE LEFT",ROUNDUP(E8/D8,2))))))</x:f>
        <x:v>100</x:v>
      </x:c>
      <x:c r="G8" s="108" t="n">
        <x:f>IF(A8="","",IF(LEFT(I8,7)="PENDING","PENDING",Funds!F8+IF(ISNUMBER(C8),SUMIFS('Funding dates'!C$8:C$19,'Funding dates'!$A$8:$A$19,"&lt;="&amp;C8,'Funding dates'!$K$8:$K$19,"OK"),SUMIFS('Funding dates'!C$8:C$19,'Funding dates'!$K$8:$K$19,"OK"))))</x:f>
        <x:v>480</x:v>
      </x:c>
      <x:c r="H8" s="108" t="n">
        <x:f>IF(A8="","",IF(AND(ISNUMBER(B8),ISNUMBER(G8)),MAX(0,B8-G8),"PENDING"))</x:f>
        <x:v>0</x:v>
      </x:c>
      <x:c r="I8" s="146" t="str">
        <x:f>IF(A8="","",IF(NOT(ISNUMBER(Funds!F8)),"PENDING HOLDINGS",IF(AND(B8="",Funds!B8&lt;&gt;"Dated expense"),"NO TARGET",IF(OR(NOT(ISNUMBER(B8)),B8&lt;0,AND(Funds!B8="Dated expense",NOT(ISNUMBER(C8))),AND(C8&lt;&gt;"",NOT(ISNUMBER(C8)))),"PENDING TARGET",IF(COUNTIF('Funding dates'!$K$8:$K$19,"CHECK")&gt;0,"PENDING PLAN","OK")))))</x:f>
        <x:v>OK</x:v>
      </x:c>
    </x:row>
    <x:row r="9" ht="49" customHeight="1">
      <x:c r="A9" s="142" t="str">
        <x:f>IF(Funds!A9="","",Funds!A9)</x:f>
        <x:v>Emergency reserve</x:v>
      </x:c>
      <x:c r="B9" s="107" t="n">
        <x:v>1000</x:v>
      </x:c>
      <x:c r="C9" s="143"/>
      <x:c r="D9" s="144" t="str">
        <x:f>IF(A9="","",IF(LEFT(I9,7)="PENDING","PENDING",IF(NOT(ISNUMBER(C9)),"NO DEADLINE",COUNTIFS('Funding dates'!$A$8:$A$19,"&gt;"&amp;Setup!$D$6,'Funding dates'!$A$8:$A$19,"&lt;="&amp;C9))))</x:f>
        <x:v>NO DEADLINE</x:v>
      </x:c>
      <x:c r="E9" s="108" t="n">
        <x:f>IF(A9="","",IF(OR(LEFT(I9,7)="PENDING",NOT(ISNUMBER(B9))),"PENDING",MAX(0,B9-Funds!F9)))</x:f>
        <x:v>800</x:v>
      </x:c>
      <x:c r="F9" s="145" t="str">
        <x:f>IF(A9="","",IF(NOT(ISNUMBER(E9)),"PENDING",IF(E9=0,0,IF(NOT(ISNUMBER(D9)),"NO DEADLINE",IF(D9=0,"NO DATE LEFT",ROUNDUP(E9/D9,2))))))</x:f>
        <x:v>NO DEADLINE</x:v>
      </x:c>
      <x:c r="G9" s="108" t="n">
        <x:f>IF(A9="","",IF(LEFT(I9,7)="PENDING","PENDING",Funds!F9+IF(ISNUMBER(C9),SUMIFS('Funding dates'!D$8:D$19,'Funding dates'!$A$8:$A$19,"&lt;="&amp;C9,'Funding dates'!$K$8:$K$19,"OK"),SUMIFS('Funding dates'!D$8:D$19,'Funding dates'!$K$8:$K$19,"OK"))))</x:f>
        <x:v>200</x:v>
      </x:c>
      <x:c r="H9" s="108" t="n">
        <x:f>IF(A9="","",IF(AND(ISNUMBER(B9),ISNUMBER(G9)),MAX(0,B9-G9),"PENDING"))</x:f>
        <x:v>800</x:v>
      </x:c>
      <x:c r="I9" s="146" t="str">
        <x:f>IF(A9="","",IF(NOT(ISNUMBER(Funds!F9)),"PENDING HOLDINGS",IF(AND(B9="",Funds!B9&lt;&gt;"Dated expense"),"NO TARGET",IF(OR(NOT(ISNUMBER(B9)),B9&lt;0,AND(Funds!B9="Dated expense",NOT(ISNUMBER(C9))),AND(C9&lt;&gt;"",NOT(ISNUMBER(C9)))),"PENDING TARGET",IF(COUNTIF('Funding dates'!$K$8:$K$19,"CHECK")&gt;0,"PENDING PLAN","OK")))))</x:f>
        <x:v>OK</x:v>
      </x:c>
    </x:row>
    <x:row r="10" ht="49" customHeight="1">
      <x:c r="A10" s="142" t="str">
        <x:f>IF(Funds!A10="","",Funds!A10)</x:f>
        <x:v>Checking cushion</x:v>
      </x:c>
      <x:c r="B10" s="107" t="n">
        <x:v>200</x:v>
      </x:c>
      <x:c r="C10" s="143"/>
      <x:c r="D10" s="144" t="str">
        <x:f>IF(A10="","",IF(LEFT(I10,7)="PENDING","PENDING",IF(NOT(ISNUMBER(C10)),"NO DEADLINE",COUNTIFS('Funding dates'!$A$8:$A$19,"&gt;"&amp;Setup!$D$6,'Funding dates'!$A$8:$A$19,"&lt;="&amp;C10))))</x:f>
        <x:v>NO DEADLINE</x:v>
      </x:c>
      <x:c r="E10" s="108" t="n">
        <x:f>IF(A10="","",IF(OR(LEFT(I10,7)="PENDING",NOT(ISNUMBER(B10))),"PENDING",MAX(0,B10-Funds!F10)))</x:f>
        <x:v>150</x:v>
      </x:c>
      <x:c r="F10" s="145" t="str">
        <x:f>IF(A10="","",IF(NOT(ISNUMBER(E10)),"PENDING",IF(E10=0,0,IF(NOT(ISNUMBER(D10)),"NO DEADLINE",IF(D10=0,"NO DATE LEFT",ROUNDUP(E10/D10,2))))))</x:f>
        <x:v>NO DEADLINE</x:v>
      </x:c>
      <x:c r="G10" s="108" t="n">
        <x:f>IF(A10="","",IF(LEFT(I10,7)="PENDING","PENDING",Funds!F10+IF(ISNUMBER(C10),SUMIFS('Funding dates'!E$8:E$19,'Funding dates'!$A$8:$A$19,"&lt;="&amp;C10,'Funding dates'!$K$8:$K$19,"OK"),SUMIFS('Funding dates'!E$8:E$19,'Funding dates'!$K$8:$K$19,"OK"))))</x:f>
        <x:v>50</x:v>
      </x:c>
      <x:c r="H10" s="108" t="n">
        <x:f>IF(A10="","",IF(AND(ISNUMBER(B10),ISNUMBER(G10)),MAX(0,B10-G10),"PENDING"))</x:f>
        <x:v>150</x:v>
      </x:c>
      <x:c r="I10" s="146" t="str">
        <x:f>IF(A10="","",IF(NOT(ISNUMBER(Funds!F10)),"PENDING HOLDINGS",IF(AND(B10="",Funds!B10&lt;&gt;"Dated expense"),"NO TARGET",IF(OR(NOT(ISNUMBER(B10)),B10&lt;0,AND(Funds!B10="Dated expense",NOT(ISNUMBER(C10))),AND(C10&lt;&gt;"",NOT(ISNUMBER(C10)))),"PENDING TARGET",IF(COUNTIF('Funding dates'!$K$8:$K$19,"CHECK")&gt;0,"PENDING PLAN","OK")))))</x:f>
        <x:v>OK</x:v>
      </x:c>
    </x:row>
    <x:row r="11" ht="49" customHeight="1">
      <x:c r="A11" s="142" t="str">
        <x:f>IF(Funds!A11="","",Funds!A11)</x:f>
      </x:c>
      <x:c r="B11" s="107"/>
      <x:c r="C11" s="143"/>
      <x:c r="D11" s="144" t="str">
        <x:f>IF(A11="","",IF(LEFT(I11,7)="PENDING","PENDING",IF(NOT(ISNUMBER(C11)),"NO DEADLINE",COUNTIFS('Funding dates'!$A$8:$A$19,"&gt;"&amp;Setup!$D$6,'Funding dates'!$A$8:$A$19,"&lt;="&amp;C11))))</x:f>
      </x:c>
      <x:c r="E11" s="108" t="str">
        <x:f>IF(A11="","",IF(OR(LEFT(I11,7)="PENDING",NOT(ISNUMBER(B11))),"PENDING",MAX(0,B11-Funds!F11)))</x:f>
      </x:c>
      <x:c r="F11" s="145" t="str">
        <x:f>IF(A11="","",IF(NOT(ISNUMBER(E11)),"PENDING",IF(E11=0,0,IF(NOT(ISNUMBER(D11)),"NO DEADLINE",IF(D11=0,"NO DATE LEFT",ROUNDUP(E11/D11,2))))))</x:f>
      </x:c>
      <x:c r="G11" s="108" t="str">
        <x:f>IF(A11="","",IF(LEFT(I11,7)="PENDING","PENDING",Funds!F11+IF(ISNUMBER(C11),SUMIFS('Funding dates'!F$8:F$19,'Funding dates'!$A$8:$A$19,"&lt;="&amp;C11,'Funding dates'!$K$8:$K$19,"OK"),SUMIFS('Funding dates'!F$8:F$19,'Funding dates'!$K$8:$K$19,"OK"))))</x:f>
      </x:c>
      <x:c r="H11" s="108" t="str">
        <x:f>IF(A11="","",IF(AND(ISNUMBER(B11),ISNUMBER(G11)),MAX(0,B11-G11),"PENDING"))</x:f>
      </x:c>
      <x:c r="I11" s="146" t="str">
        <x:f>IF(A11="","",IF(NOT(ISNUMBER(Funds!F11)),"PENDING HOLDINGS",IF(AND(B11="",Funds!B11&lt;&gt;"Dated expense"),"NO TARGET",IF(OR(NOT(ISNUMBER(B11)),B11&lt;0,AND(Funds!B11="Dated expense",NOT(ISNUMBER(C11))),AND(C11&lt;&gt;"",NOT(ISNUMBER(C11)))),"PENDING TARGET",IF(COUNTIF('Funding dates'!$K$8:$K$19,"CHECK")&gt;0,"PENDING PLAN","OK")))))</x:f>
      </x:c>
    </x:row>
    <x:row r="12" ht="49" customHeight="1">
      <x:c r="A12" s="142" t="str">
        <x:f>IF(Funds!A12="","",Funds!A12)</x:f>
      </x:c>
      <x:c r="B12" s="107"/>
      <x:c r="C12" s="143"/>
      <x:c r="D12" s="144" t="str">
        <x:f>IF(A12="","",IF(LEFT(I12,7)="PENDING","PENDING",IF(NOT(ISNUMBER(C12)),"NO DEADLINE",COUNTIFS('Funding dates'!$A$8:$A$19,"&gt;"&amp;Setup!$D$6,'Funding dates'!$A$8:$A$19,"&lt;="&amp;C12))))</x:f>
      </x:c>
      <x:c r="E12" s="108" t="str">
        <x:f>IF(A12="","",IF(OR(LEFT(I12,7)="PENDING",NOT(ISNUMBER(B12))),"PENDING",MAX(0,B12-Funds!F12)))</x:f>
      </x:c>
      <x:c r="F12" s="145" t="str">
        <x:f>IF(A12="","",IF(NOT(ISNUMBER(E12)),"PENDING",IF(E12=0,0,IF(NOT(ISNUMBER(D12)),"NO DEADLINE",IF(D12=0,"NO DATE LEFT",ROUNDUP(E12/D12,2))))))</x:f>
      </x:c>
      <x:c r="G12" s="108" t="str">
        <x:f>IF(A12="","",IF(LEFT(I12,7)="PENDING","PENDING",Funds!F12+IF(ISNUMBER(C12),SUMIFS('Funding dates'!G$8:G$19,'Funding dates'!$A$8:$A$19,"&lt;="&amp;C12,'Funding dates'!$K$8:$K$19,"OK"),SUMIFS('Funding dates'!G$8:G$19,'Funding dates'!$K$8:$K$19,"OK"))))</x:f>
      </x:c>
      <x:c r="H12" s="108" t="str">
        <x:f>IF(A12="","",IF(AND(ISNUMBER(B12),ISNUMBER(G12)),MAX(0,B12-G12),"PENDING"))</x:f>
      </x:c>
      <x:c r="I12" s="146" t="str">
        <x:f>IF(A12="","",IF(NOT(ISNUMBER(Funds!F12)),"PENDING HOLDINGS",IF(AND(B12="",Funds!B12&lt;&gt;"Dated expense"),"NO TARGET",IF(OR(NOT(ISNUMBER(B12)),B12&lt;0,AND(Funds!B12="Dated expense",NOT(ISNUMBER(C12))),AND(C12&lt;&gt;"",NOT(ISNUMBER(C12)))),"PENDING TARGET",IF(COUNTIF('Funding dates'!$K$8:$K$19,"CHECK")&gt;0,"PENDING PLAN","OK")))))</x:f>
      </x:c>
    </x:row>
    <x:row r="13" ht="49" customHeight="1">
      <x:c r="A13" s="147" t="str">
        <x:f>IF(Funds!A13="","",Funds!A13)</x:f>
      </x:c>
      <x:c r="B13" s="112"/>
      <x:c r="C13" s="148"/>
      <x:c r="D13" s="149" t="str">
        <x:f>IF(A13="","",IF(LEFT(I13,7)="PENDING","PENDING",IF(NOT(ISNUMBER(C13)),"NO DEADLINE",COUNTIFS('Funding dates'!$A$8:$A$19,"&gt;"&amp;Setup!$D$6,'Funding dates'!$A$8:$A$19,"&lt;="&amp;C13))))</x:f>
      </x:c>
      <x:c r="E13" s="113" t="str">
        <x:f>IF(A13="","",IF(OR(LEFT(I13,7)="PENDING",NOT(ISNUMBER(B13))),"PENDING",MAX(0,B13-Funds!F13)))</x:f>
      </x:c>
      <x:c r="F13" s="150" t="str">
        <x:f>IF(A13="","",IF(NOT(ISNUMBER(E13)),"PENDING",IF(E13=0,0,IF(NOT(ISNUMBER(D13)),"NO DEADLINE",IF(D13=0,"NO DATE LEFT",ROUNDUP(E13/D13,2))))))</x:f>
      </x:c>
      <x:c r="G13" s="113" t="str">
        <x:f>IF(A13="","",IF(LEFT(I13,7)="PENDING","PENDING",Funds!F13+IF(ISNUMBER(C13),SUMIFS('Funding dates'!H$8:H$19,'Funding dates'!$A$8:$A$19,"&lt;="&amp;C13,'Funding dates'!$K$8:$K$19,"OK"),SUMIFS('Funding dates'!H$8:H$19,'Funding dates'!$K$8:$K$19,"OK"))))</x:f>
      </x:c>
      <x:c r="H13" s="113" t="str">
        <x:f>IF(A13="","",IF(AND(ISNUMBER(B13),ISNUMBER(G13)),MAX(0,B13-G13),"PENDING"))</x:f>
      </x:c>
      <x:c r="I13" s="151" t="str">
        <x:f>IF(A13="","",IF(NOT(ISNUMBER(Funds!F13)),"PENDING HOLDINGS",IF(AND(B13="",Funds!B13&lt;&gt;"Dated expense"),"NO TARGET",IF(OR(NOT(ISNUMBER(B13)),B13&lt;0,AND(Funds!B13="Dated expense",NOT(ISNUMBER(C13))),AND(C13&lt;&gt;"",NOT(ISNUMBER(C13)))),"PENDING TARGET",IF(COUNTIF('Funding dates'!$K$8:$K$19,"CHECK")&gt;0,"PENDING PLAN","OK")))))</x:f>
      </x:c>
    </x:row>
    <x:row r="14" ht="24" customHeight="1">
      <x:c r="A14" s="4"/>
      <x:c r="B14" s="4"/>
      <x:c r="C14" s="4"/>
      <x:c r="D14" s="4"/>
      <x:c r="E14" s="4"/>
      <x:c r="F14" s="4"/>
      <x:c r="G14" s="4"/>
      <x:c r="H14" s="4"/>
      <x:c r="I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</x:row>
    <x:row r="16" ht="24" customHeight="1">
      <x:c r="A16" s="4"/>
      <x:c r="B16" s="4"/>
      <x:c r="C16" s="4"/>
      <x:c r="D16" s="4"/>
      <x:c r="E16" s="4"/>
      <x:c r="F16" s="4"/>
      <x:c r="G16" s="4"/>
      <x:c r="H16" s="4"/>
      <x:c r="I16" s="4"/>
    </x:row>
    <x:row r="17" ht="25" customHeight="1">
      <x:c r="A17" s="45" t="str">
        <x:v>A planned contribution is NOT in Held now. The projection uses Funding dates once, not Planned rows from Movements. Dates are counted before the payment must leave. A target already past with money missing needs a decision; dividing by an annual average will not fix that deadline.</x:v>
      </x:c>
      <x:c r="B17" s="45"/>
      <x:c r="C17" s="45"/>
      <x:c r="D17" s="45"/>
      <x:c r="E17" s="45"/>
      <x:c r="F17" s="45"/>
      <x:c r="G17" s="45"/>
      <x:c r="H17" s="45"/>
      <x:c r="I17" s="45"/>
    </x:row>
    <x:row r="18" ht="25" customHeight="1">
      <x:c r="A18" s="45"/>
      <x:c r="B18" s="45"/>
      <x:c r="C18" s="45"/>
      <x:c r="D18" s="45"/>
      <x:c r="E18" s="45"/>
      <x:c r="F18" s="45"/>
      <x:c r="G18" s="45"/>
      <x:c r="H18" s="45"/>
      <x:c r="I18" s="45"/>
    </x:row>
    <x:row r="19" ht="25" customHeight="1">
      <x:c r="A19" s="45"/>
      <x:c r="B19" s="45"/>
      <x:c r="C19" s="45"/>
      <x:c r="D19" s="45"/>
      <x:c r="E19" s="45"/>
      <x:c r="F19" s="45"/>
      <x:c r="G19" s="45"/>
      <x:c r="H19" s="45"/>
      <x:c r="I19" s="45"/>
    </x:row>
    <x:row r="20" ht="25" customHeight="1">
      <x:c r="A20" s="45"/>
      <x:c r="B20" s="45"/>
      <x:c r="C20" s="45"/>
      <x:c r="D20" s="45"/>
      <x:c r="E20" s="45"/>
      <x:c r="F20" s="45"/>
      <x:c r="G20" s="45"/>
      <x:c r="H20" s="45"/>
      <x:c r="I20" s="45"/>
    </x:row>
    <x:row r="21" ht="25" customHeight="1">
      <x:c r="A21" s="45"/>
      <x:c r="B21" s="45"/>
      <x:c r="C21" s="45"/>
      <x:c r="D21" s="45"/>
      <x:c r="E21" s="45"/>
      <x:c r="F21" s="45"/>
      <x:c r="G21" s="45"/>
      <x:c r="H21" s="45"/>
      <x:c r="I21" s="45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  <x:c r="I22" s="4"/>
    </x:row>
    <x:row r="23" ht="25" customHeight="1">
      <x:c r="A23" s="83" t="str">
        <x:v>A contribution dated on the payment day counts only when it is usable before the withdrawal. Projected balances are conditional: a negative Funding dates Room or account-support difference means the plan is not yet funded.</x:v>
      </x:c>
      <x:c r="B23" s="83"/>
      <x:c r="C23" s="83"/>
      <x:c r="D23" s="83"/>
      <x:c r="E23" s="83"/>
      <x:c r="F23" s="83"/>
      <x:c r="G23" s="83"/>
      <x:c r="H23" s="83"/>
      <x:c r="I23" s="83"/>
    </x:row>
    <x:row r="24" ht="25" customHeight="1">
      <x:c r="A24" s="83"/>
      <x:c r="B24" s="83"/>
      <x:c r="C24" s="83"/>
      <x:c r="D24" s="83"/>
      <x:c r="E24" s="83"/>
      <x:c r="F24" s="83"/>
      <x:c r="G24" s="83"/>
      <x:c r="H24" s="83"/>
      <x:c r="I24" s="83"/>
    </x:row>
    <x:row r="25" ht="25" customHeight="1">
      <x:c r="A25" s="83"/>
      <x:c r="B25" s="83"/>
      <x:c r="C25" s="83"/>
      <x:c r="D25" s="83"/>
      <x:c r="E25" s="83"/>
      <x:c r="F25" s="83"/>
      <x:c r="G25" s="83"/>
      <x:c r="H25" s="83"/>
      <x:c r="I25" s="83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  <x:c r="I28" s="4"/>
    </x:row>
  </x:sheetData>
  <x:mergeCells>
    <x:mergeCell ref="A1:I2"/>
    <x:mergeCell ref="A3:I4"/>
    <x:mergeCell ref="A17:I21"/>
    <x:mergeCell ref="A23:I25"/>
  </x:mergeCells>
  <x:pageMargins left="0.7" right="0.7" top="0.75" bottom="0.75" header="0.3" footer="0.3"/>
  <x:legacyDrawing xmlns:r="http://schemas.openxmlformats.org/officeDocument/2006/relationships" r:id="R812f110111214952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3" hidden="0" customWidth="1"/>
    <x:col min="3" max="3" width="22" hidden="0" customWidth="1"/>
    <x:col min="4" max="4" width="22" hidden="0" customWidth="1"/>
    <x:col min="5" max="5" width="25" hidden="0" customWidth="1"/>
    <x:col min="6" max="6" width="23" hidden="0" customWidth="1"/>
  </x:cols>
  <x:sheetData>
    <x:row r="1" ht="26" customHeight="1">
      <x:c r="A1" s="10" t="str">
        <x:v>Labels backed by real money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First confirm what exists. Then compare the deadline and the plan. Do not add projected savings to money already held.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4" customHeight="1">
      <x:c r="A6" s="45" t="str">
        <x:v>ACTUAL RESERVE RECORD</x:v>
      </x:c>
      <x:c r="B6" s="45"/>
      <x:c r="C6" s="45"/>
      <x:c r="D6" s="45"/>
      <x:c r="E6" s="75" t="str">
        <x:f>IF(OR(Setup!D22&lt;&gt;"OK",COUNTA(Funds!A8:A13)=0,COUNTIF(Funds!G8:G13,"CHECK")&gt;0,COUNTIF(Movements!H8:H47,"CHECK")&gt;0),"PENDING","COMPLETE INPUTS")</x:f>
        <x:v>COMPLETE INPUTS</x:v>
      </x:c>
      <x:c r="F6" s="75"/>
    </x:row>
    <x:row r="7" ht="24" customHeight="1">
      <x:c r="A7" s="45"/>
      <x:c r="B7" s="45"/>
      <x:c r="C7" s="45"/>
      <x:c r="D7" s="45"/>
      <x:c r="E7" s="75"/>
      <x:c r="F7" s="75"/>
    </x:row>
    <x:row r="8" ht="24" customHeight="1">
      <x:c r="A8" s="4"/>
      <x:c r="B8" s="4"/>
      <x:c r="C8" s="4"/>
      <x:c r="D8" s="4"/>
      <x:c r="E8" s="4"/>
      <x:c r="F8" s="4"/>
    </x:row>
    <x:row r="9" ht="24" customHeight="1">
      <x:c r="A9" s="45" t="str">
        <x:v>Actual amount assigned to all purposes</x:v>
      </x:c>
      <x:c r="B9" s="45"/>
      <x:c r="C9" s="45"/>
      <x:c r="D9" s="45"/>
      <x:c r="E9" s="162" t="n">
        <x:f>IF(E6="PENDING","PENDING",SUM(Funds!F8:F13))</x:f>
        <x:v>330</x:v>
      </x:c>
      <x:c r="F9" s="78"/>
    </x:row>
    <x:row r="10" ht="24" customHeight="1">
      <x:c r="A10" s="45"/>
      <x:c r="B10" s="45"/>
      <x:c r="C10" s="45"/>
      <x:c r="D10" s="45"/>
      <x:c r="E10" s="162"/>
      <x:c r="F10" s="78"/>
    </x:row>
    <x:row r="11" ht="24" customHeight="1">
      <x:c r="A11" s="4"/>
      <x:c r="B11" s="4"/>
      <x:c r="C11" s="4"/>
      <x:c r="D11" s="4"/>
      <x:c r="E11" s="163"/>
      <x:c r="F11" s="4"/>
    </x:row>
    <x:row r="12" ht="24" customHeight="1">
      <x:c r="A12" s="45" t="str">
        <x:v>Checking support minus checking labels</x:v>
      </x:c>
      <x:c r="B12" s="45"/>
      <x:c r="C12" s="45"/>
      <x:c r="D12" s="45"/>
      <x:c r="E12" s="162" t="n">
        <x:f>IF(E6="PENDING","PENDING",Setup!D10-SUMIFS(Funds!F8:F13,Funds!C8:C13,"Checking"))</x:f>
        <x:v>0</x:v>
      </x:c>
      <x:c r="F12" s="78"/>
    </x:row>
    <x:row r="13" ht="24" customHeight="1">
      <x:c r="A13" s="45"/>
      <x:c r="B13" s="45"/>
      <x:c r="C13" s="45"/>
      <x:c r="D13" s="45"/>
      <x:c r="E13" s="162"/>
      <x:c r="F13" s="78"/>
    </x:row>
    <x:row r="14" ht="24" customHeight="1">
      <x:c r="A14" s="4"/>
      <x:c r="B14" s="4"/>
      <x:c r="C14" s="4"/>
      <x:c r="D14" s="4"/>
      <x:c r="E14" s="163"/>
      <x:c r="F14" s="4"/>
    </x:row>
    <x:row r="15" ht="24" customHeight="1">
      <x:c r="A15" s="45" t="str">
        <x:v>Savings support minus savings labels</x:v>
      </x:c>
      <x:c r="B15" s="45"/>
      <x:c r="C15" s="45"/>
      <x:c r="D15" s="45"/>
      <x:c r="E15" s="162" t="n">
        <x:f>IF(E6="PENDING","PENDING",Setup!D12-SUMIFS(Funds!F8:F13,Funds!C8:C13,"Savings"))</x:f>
        <x:v>0</x:v>
      </x:c>
      <x:c r="F15" s="78"/>
    </x:row>
    <x:row r="16" ht="24" customHeight="1">
      <x:c r="A16" s="45"/>
      <x:c r="B16" s="45"/>
      <x:c r="C16" s="45"/>
      <x:c r="D16" s="45"/>
      <x:c r="E16" s="162"/>
      <x:c r="F16" s="78"/>
    </x:row>
    <x:row r="17" ht="24" customHeight="1">
      <x:c r="A17" s="4"/>
      <x:c r="B17" s="4"/>
      <x:c r="C17" s="4"/>
      <x:c r="D17" s="4"/>
      <x:c r="E17" s="4"/>
      <x:c r="F17" s="4"/>
    </x:row>
    <x:row r="18" ht="24" customHeight="1">
      <x:c r="A18" s="45" t="str">
        <x:v>Funding dates above capacity</x:v>
      </x:c>
      <x:c r="B18" s="45"/>
      <x:c r="C18" s="45"/>
      <x:c r="D18" s="45"/>
      <x:c r="E18" s="80" t="n">
        <x:f>IF(COUNTIF('Funding dates'!K8:K19,"CHECK")&gt;0,"PENDING",COUNTIF('Funding dates'!J8:J19,"&lt;0"))</x:f>
        <x:v>0</x:v>
      </x:c>
      <x:c r="F18" s="80"/>
    </x:row>
    <x:row r="19" ht="24" customHeight="1">
      <x:c r="A19" s="45"/>
      <x:c r="B19" s="45"/>
      <x:c r="C19" s="45"/>
      <x:c r="D19" s="45"/>
      <x:c r="E19" s="80"/>
      <x:c r="F19" s="80"/>
    </x:row>
    <x:row r="20" ht="24" customHeight="1">
      <x:c r="A20" s="4"/>
      <x:c r="B20" s="4"/>
      <x:c r="C20" s="4"/>
      <x:c r="D20" s="4"/>
      <x:c r="E20" s="4"/>
      <x:c r="F20" s="4"/>
    </x:row>
    <x:row r="21" ht="24" customHeight="1">
      <x:c r="A21" s="45" t="str">
        <x:v>Purposes with negative actual balances</x:v>
      </x:c>
      <x:c r="B21" s="45"/>
      <x:c r="C21" s="45"/>
      <x:c r="D21" s="45"/>
      <x:c r="E21" s="80" t="n">
        <x:f>IF(E6="PENDING","PENDING",COUNTIF(Funds!F8:F13,"&lt;0"))</x:f>
        <x:v>0</x:v>
      </x:c>
      <x:c r="F21" s="80"/>
    </x:row>
    <x:row r="22" ht="24" customHeight="1">
      <x:c r="A22" s="45"/>
      <x:c r="B22" s="45"/>
      <x:c r="C22" s="45"/>
      <x:c r="D22" s="45"/>
      <x:c r="E22" s="80"/>
      <x:c r="F22" s="80"/>
    </x:row>
    <x:row r="23" ht="24" customHeight="1">
      <x:c r="A23" s="4"/>
      <x:c r="B23" s="4"/>
      <x:c r="C23" s="4"/>
      <x:c r="D23" s="4"/>
      <x:c r="E23" s="4"/>
      <x:c r="F23" s="4"/>
    </x:row>
    <x:row r="24" ht="24" customHeight="1">
      <x:c r="A24" s="4"/>
      <x:c r="B24" s="4"/>
      <x:c r="C24" s="4"/>
      <x:c r="D24" s="4"/>
      <x:c r="E24" s="4"/>
      <x:c r="F24" s="4"/>
    </x:row>
    <x:row r="25" ht="25" customHeight="1">
      <x:c r="A25" s="45" t="str">
        <x:v>INTERPRET BEFORE ACTING
A negative support difference means the labels promise more than the real pool can support. A positive difference is unassigned within that stated pool—not automatically free for spending. Resolve a negative fund or capacity row before calling the plan funded. Unknown targets can remain open without erasing known current balances.</x:v>
      </x:c>
      <x:c r="B25" s="45"/>
      <x:c r="C25" s="45"/>
      <x:c r="D25" s="45"/>
      <x:c r="E25" s="45"/>
      <x:c r="F25" s="45"/>
    </x:row>
    <x:row r="26" ht="25" customHeight="1">
      <x:c r="A26" s="45"/>
      <x:c r="B26" s="45"/>
      <x:c r="C26" s="45"/>
      <x:c r="D26" s="45"/>
      <x:c r="E26" s="45"/>
      <x:c r="F26" s="45"/>
    </x:row>
    <x:row r="27" ht="25" customHeight="1">
      <x:c r="A27" s="45"/>
      <x:c r="B27" s="45"/>
      <x:c r="C27" s="45"/>
      <x:c r="D27" s="45"/>
      <x:c r="E27" s="45"/>
      <x:c r="F27" s="45"/>
    </x:row>
    <x:row r="28" ht="25" customHeight="1">
      <x:c r="A28" s="45"/>
      <x:c r="B28" s="45"/>
      <x:c r="C28" s="45"/>
      <x:c r="D28" s="45"/>
      <x:c r="E28" s="45"/>
      <x:c r="F28" s="45"/>
    </x:row>
    <x:row r="29" ht="25" customHeight="1">
      <x:c r="A29" s="45"/>
      <x:c r="B29" s="45"/>
      <x:c r="C29" s="45"/>
      <x:c r="D29" s="45"/>
      <x:c r="E29" s="45"/>
      <x:c r="F29" s="45"/>
    </x:row>
    <x:row r="30" ht="24" customHeight="1">
      <x:c r="A30" s="4"/>
      <x:c r="B30" s="4"/>
      <x:c r="C30" s="4"/>
      <x:c r="D30" s="4"/>
      <x:c r="E30" s="4"/>
      <x:c r="F30" s="4"/>
    </x:row>
    <x:row r="31" ht="25" customHeight="1">
      <x:c r="A31" s="45" t="str">
        <x:v>EXAMPLE: Leo actually holds $80 for a $480 bill. Four $100 contributions would fund it. The expected February addition is NOT in current savings. Choosing only $40 per date would leave $240 missing. The emergency and checking money are separate purposes, not another source counted twice.</x:v>
      </x:c>
      <x:c r="B31" s="45"/>
      <x:c r="C31" s="45"/>
      <x:c r="D31" s="45"/>
      <x:c r="E31" s="45"/>
      <x:c r="F31" s="45"/>
    </x:row>
    <x:row r="32" ht="25" customHeight="1">
      <x:c r="A32" s="45"/>
      <x:c r="B32" s="45"/>
      <x:c r="C32" s="45"/>
      <x:c r="D32" s="45"/>
      <x:c r="E32" s="45"/>
      <x:c r="F32" s="45"/>
    </x:row>
    <x:row r="33" ht="25" customHeight="1">
      <x:c r="A33" s="45"/>
      <x:c r="B33" s="45"/>
      <x:c r="C33" s="45"/>
      <x:c r="D33" s="45"/>
      <x:c r="E33" s="45"/>
      <x:c r="F33" s="45"/>
    </x:row>
    <x:row r="34" ht="25" customHeight="1">
      <x:c r="A34" s="45"/>
      <x:c r="B34" s="45"/>
      <x:c r="C34" s="45"/>
      <x:c r="D34" s="45"/>
      <x:c r="E34" s="45"/>
      <x:c r="F34" s="45"/>
    </x:row>
    <x:row r="35" ht="25" customHeight="1">
      <x:c r="A35" s="45"/>
      <x:c r="B35" s="45"/>
      <x:c r="C35" s="45"/>
      <x:c r="D35" s="45"/>
      <x:c r="E35" s="45"/>
      <x:c r="F35" s="45"/>
    </x:row>
    <x:row r="36" ht="24" customHeight="1">
      <x:c r="A36" s="4"/>
      <x:c r="B36" s="4"/>
      <x:c r="C36" s="4"/>
      <x:c r="D36" s="4"/>
      <x:c r="E36" s="4"/>
      <x:c r="F36" s="4"/>
    </x:row>
    <x:row r="37" ht="24" customHeight="1">
      <x:c r="A37" s="4"/>
      <x:c r="B37" s="4"/>
      <x:c r="C37" s="4"/>
      <x:c r="D37" s="4"/>
      <x:c r="E37" s="4"/>
      <x:c r="F37" s="4"/>
    </x:row>
    <x:row r="38" ht="24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  <x:row r="41" ht="24" customHeight="1">
      <x:c r="A41" s="4"/>
      <x:c r="B41" s="4"/>
      <x:c r="C41" s="4"/>
      <x:c r="D41" s="4"/>
      <x:c r="E41" s="4"/>
      <x:c r="F41" s="4"/>
    </x:row>
    <x:row r="42" ht="24" customHeight="1">
      <x:c r="A42" s="4"/>
      <x:c r="B42" s="4"/>
      <x:c r="C42" s="4"/>
      <x:c r="D42" s="4"/>
      <x:c r="E42" s="4"/>
      <x:c r="F42" s="4"/>
    </x:row>
    <x:row r="43" ht="24" customHeight="1">
      <x:c r="A43" s="4"/>
      <x:c r="B43" s="4"/>
      <x:c r="C43" s="4"/>
      <x:c r="D43" s="4"/>
      <x:c r="E43" s="4"/>
      <x:c r="F43" s="4"/>
    </x:row>
    <x:row r="44" ht="24" customHeight="1">
      <x:c r="A44" s="4"/>
      <x:c r="B44" s="4"/>
      <x:c r="C44" s="4"/>
      <x:c r="D44" s="4"/>
      <x:c r="E44" s="4"/>
      <x:c r="F44" s="4"/>
    </x:row>
    <x:row r="45" ht="24" customHeight="1">
      <x:c r="A45" s="4"/>
      <x:c r="B45" s="4"/>
      <x:c r="C45" s="4"/>
      <x:c r="D45" s="4"/>
      <x:c r="E45" s="4"/>
      <x:c r="F45" s="4"/>
    </x:row>
    <x:row r="46" ht="24" customHeight="1">
      <x:c r="A46" s="4"/>
      <x:c r="B46" s="4"/>
      <x:c r="C46" s="4"/>
      <x:c r="D46" s="4"/>
      <x:c r="E46" s="4"/>
      <x:c r="F46" s="4"/>
    </x:row>
  </x:sheetData>
  <x:mergeCells>
    <x:mergeCell ref="A1:F2"/>
    <x:mergeCell ref="A3:F4"/>
    <x:mergeCell ref="A6:D7"/>
    <x:mergeCell ref="E6:F7"/>
    <x:mergeCell ref="A9:D10"/>
    <x:mergeCell ref="E9:F10"/>
    <x:mergeCell ref="A12:D13"/>
    <x:mergeCell ref="E12:F13"/>
    <x:mergeCell ref="A15:D16"/>
    <x:mergeCell ref="E15:F16"/>
    <x:mergeCell ref="A18:D19"/>
    <x:mergeCell ref="E18:F19"/>
    <x:mergeCell ref="A21:D22"/>
    <x:mergeCell ref="E21:F22"/>
    <x:mergeCell ref="A25:F29"/>
    <x:mergeCell ref="A31:F35"/>
  </x:mergeCells>
  <x:pageMargins left="0.7" right="0.7" top="0.75" bottom="0.75" header="0.3" footer="0.3"/>
</x:worksheet>
</file>